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 tabRatio="940" firstSheet="2" activeTab="20"/>
  </bookViews>
  <sheets>
    <sheet name="发展目标" sheetId="81" r:id="rId1"/>
    <sheet name="主要经济指标" sheetId="88" r:id="rId2"/>
    <sheet name="GDP" sheetId="90" r:id="rId3"/>
    <sheet name="农业" sheetId="89" r:id="rId4"/>
    <sheet name="规模工业生产主要分类" sheetId="24" r:id="rId5"/>
    <sheet name="主要产业" sheetId="50" r:id="rId6"/>
    <sheet name="分县市区园区工业" sheetId="47" r:id="rId7"/>
    <sheet name="规模以上工业经济效益" sheetId="94" state="hidden" r:id="rId8"/>
    <sheet name="用电量" sheetId="53" state="hidden" r:id="rId9"/>
    <sheet name="固定资产投资" sheetId="25" r:id="rId10"/>
    <sheet name="固定资产投资2" sheetId="95" state="hidden" r:id="rId11"/>
    <sheet name="商品房建设与销售" sheetId="48" r:id="rId12"/>
    <sheet name="国内贸易、旅游" sheetId="71" r:id="rId13"/>
    <sheet name="热点商品" sheetId="72" r:id="rId14"/>
    <sheet name="规上服务业营业收入" sheetId="96" state="hidden" r:id="rId15"/>
    <sheet name="交通运输邮电" sheetId="93" r:id="rId16"/>
    <sheet name="财政金融" sheetId="70" r:id="rId17"/>
    <sheet name="人民生活和物价1" sheetId="27" r:id="rId18"/>
    <sheet name="调查单位" sheetId="91" r:id="rId19"/>
    <sheet name="县市1" sheetId="92" r:id="rId20"/>
    <sheet name="县市2" sheetId="29" r:id="rId21"/>
  </sheets>
  <externalReferences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</externalReferences>
  <definedNames>
    <definedName name="HTML_CodePage" hidden="1">936</definedName>
    <definedName name="HTML_Description" hidden="1">""</definedName>
    <definedName name="HTML_Email" hidden="1">""</definedName>
    <definedName name="HTML_Header" hidden="1">""</definedName>
    <definedName name="HTML_LastUpdate" hidden="1">"98-6-15"</definedName>
    <definedName name="HTML_LineAfter" hidden="1">FALSE</definedName>
    <definedName name="HTML_LineBefore" hidden="1">FALSE</definedName>
    <definedName name="HTML_Name" hidden="1">"统计研究室"</definedName>
    <definedName name="HTML_OBDlg2" hidden="1">TRUE</definedName>
    <definedName name="HTML_OBDlg4" hidden="1">TRUE</definedName>
    <definedName name="HTML_OS" hidden="1">0</definedName>
    <definedName name="HTML_PathFile" hidden="1">"C:\My Documents\gyjj199805.htm"</definedName>
    <definedName name="HTML_Title" hidden="1">""</definedName>
  </definedNames>
  <calcPr calcId="144525"/>
</workbook>
</file>

<file path=xl/sharedStrings.xml><?xml version="1.0" encoding="utf-8"?>
<sst xmlns="http://schemas.openxmlformats.org/spreadsheetml/2006/main" count="731" uniqueCount="422">
  <si>
    <r>
      <rPr>
        <b/>
        <sz val="16"/>
        <rFont val="宋体"/>
        <charset val="0"/>
      </rPr>
      <t>国家、湖南省、岳阳市</t>
    </r>
    <r>
      <rPr>
        <b/>
        <sz val="16"/>
        <rFont val="Times New Roman"/>
        <charset val="0"/>
      </rPr>
      <t>2023</t>
    </r>
    <r>
      <rPr>
        <b/>
        <sz val="16"/>
        <rFont val="宋体"/>
        <charset val="0"/>
      </rPr>
      <t>年度经济社会发展预期目标</t>
    </r>
  </si>
  <si>
    <r>
      <rPr>
        <sz val="12"/>
        <rFont val="宋体"/>
        <charset val="134"/>
      </rPr>
      <t>指标名称</t>
    </r>
  </si>
  <si>
    <r>
      <rPr>
        <sz val="12"/>
        <rFont val="宋体"/>
        <charset val="134"/>
      </rPr>
      <t>单位</t>
    </r>
  </si>
  <si>
    <t>国家</t>
  </si>
  <si>
    <r>
      <rPr>
        <sz val="12"/>
        <rFont val="宋体"/>
        <charset val="134"/>
      </rPr>
      <t>湖南省</t>
    </r>
  </si>
  <si>
    <r>
      <rPr>
        <sz val="12"/>
        <rFont val="宋体"/>
        <charset val="134"/>
      </rPr>
      <t>岳阳市</t>
    </r>
  </si>
  <si>
    <t>GDP</t>
  </si>
  <si>
    <t>%</t>
  </si>
  <si>
    <t>5%左右</t>
  </si>
  <si>
    <t>6.5%左右</t>
  </si>
  <si>
    <r>
      <rPr>
        <sz val="12"/>
        <rFont val="宋体"/>
        <charset val="134"/>
      </rPr>
      <t>规模工业增加值</t>
    </r>
  </si>
  <si>
    <r>
      <rPr>
        <sz val="12"/>
        <rFont val="宋体"/>
        <charset val="134"/>
      </rPr>
      <t>固定资产投资</t>
    </r>
  </si>
  <si>
    <t>7%以上</t>
  </si>
  <si>
    <r>
      <rPr>
        <sz val="12"/>
        <rFont val="宋体"/>
        <charset val="134"/>
      </rPr>
      <t>社会消费品零售总额</t>
    </r>
  </si>
  <si>
    <r>
      <rPr>
        <sz val="12"/>
        <rFont val="宋体"/>
        <charset val="134"/>
      </rPr>
      <t>进出口总额</t>
    </r>
  </si>
  <si>
    <t>促稳提质</t>
  </si>
  <si>
    <t>850亿元</t>
  </si>
  <si>
    <t>居民消费价格</t>
  </si>
  <si>
    <t>3%左右</t>
  </si>
  <si>
    <t>3%以内</t>
  </si>
  <si>
    <t>一般公共预算地方收入</t>
  </si>
  <si>
    <t>8%以上</t>
  </si>
  <si>
    <t>居民收入</t>
  </si>
  <si>
    <t>与经济增长基本同步</t>
  </si>
  <si>
    <t>城镇新增就业</t>
  </si>
  <si>
    <t>万人</t>
  </si>
  <si>
    <t>1200万人左右</t>
  </si>
  <si>
    <t>70万人</t>
  </si>
  <si>
    <t>城镇调查失业率</t>
  </si>
  <si>
    <t>5.5%左右</t>
  </si>
  <si>
    <t>1-6月岳阳市主要经济指标完成情况表</t>
  </si>
  <si>
    <t>主要指标</t>
  </si>
  <si>
    <t>单 位</t>
  </si>
  <si>
    <t>总量</t>
  </si>
  <si>
    <t>增幅（%）</t>
  </si>
  <si>
    <t>地区生产总值</t>
  </si>
  <si>
    <t>亿元</t>
  </si>
  <si>
    <t xml:space="preserve">  第一产业</t>
  </si>
  <si>
    <t xml:space="preserve">  第二产业</t>
  </si>
  <si>
    <t xml:space="preserve">  第三产业</t>
  </si>
  <si>
    <t>规模以上工业增加值</t>
  </si>
  <si>
    <t>—</t>
  </si>
  <si>
    <t>规模以上服务业主营业务收入（1-5月）</t>
  </si>
  <si>
    <t>固定资产投资</t>
  </si>
  <si>
    <t xml:space="preserve">  产业投资</t>
  </si>
  <si>
    <t xml:space="preserve">   工业投资</t>
  </si>
  <si>
    <t xml:space="preserve">  房地产投资</t>
  </si>
  <si>
    <t>商品房销售面积</t>
  </si>
  <si>
    <t>万平方米</t>
  </si>
  <si>
    <t>商品房销售额</t>
  </si>
  <si>
    <t>社会消费品零售总额</t>
  </si>
  <si>
    <t xml:space="preserve">  限上企业（单位）消费品零售额</t>
  </si>
  <si>
    <t>进出口总额</t>
  </si>
  <si>
    <t xml:space="preserve">  出口总额</t>
  </si>
  <si>
    <t xml:space="preserve">  进口总额</t>
  </si>
  <si>
    <t>实际到位内资</t>
  </si>
  <si>
    <t>实际使用外商直接投资</t>
  </si>
  <si>
    <t>万美元</t>
  </si>
  <si>
    <t>一般公共预算支出</t>
  </si>
  <si>
    <t>金融机构存款余额</t>
  </si>
  <si>
    <t xml:space="preserve">  住户存款余额</t>
  </si>
  <si>
    <t>金融机构贷款余额</t>
  </si>
  <si>
    <t>全体居民人均可支配收入</t>
  </si>
  <si>
    <t>元</t>
  </si>
  <si>
    <t>城镇居民人均可支配收入</t>
  </si>
  <si>
    <t>农村居民人均可支配收入</t>
  </si>
  <si>
    <t>全社会用电量</t>
  </si>
  <si>
    <t>亿千瓦时</t>
  </si>
  <si>
    <t xml:space="preserve">  工业用电量</t>
  </si>
  <si>
    <t>指标</t>
  </si>
  <si>
    <t>总量（亿元）</t>
  </si>
  <si>
    <t>增幅(%)</t>
  </si>
  <si>
    <t>占GDP比重（%）</t>
  </si>
  <si>
    <t xml:space="preserve">地区生产总值 </t>
  </si>
  <si>
    <t>按行业分</t>
  </si>
  <si>
    <t xml:space="preserve">     农林牧渔业</t>
  </si>
  <si>
    <t xml:space="preserve">     工业</t>
  </si>
  <si>
    <t xml:space="preserve">       #制造业</t>
  </si>
  <si>
    <t xml:space="preserve">     建筑业</t>
  </si>
  <si>
    <t xml:space="preserve">     批发和零售业</t>
  </si>
  <si>
    <t xml:space="preserve">     交通运输、仓储和邮政业</t>
  </si>
  <si>
    <t xml:space="preserve">     住宿和餐饮业</t>
  </si>
  <si>
    <t xml:space="preserve">     金融业</t>
  </si>
  <si>
    <t xml:space="preserve">     房地产业</t>
  </si>
  <si>
    <t xml:space="preserve">     其他服务业</t>
  </si>
  <si>
    <t xml:space="preserve">      #营利性服务业</t>
  </si>
  <si>
    <t xml:space="preserve">        非营利性服务业</t>
  </si>
  <si>
    <t>按产业分</t>
  </si>
  <si>
    <t>注：本表为季报。</t>
  </si>
  <si>
    <t>农业经济</t>
  </si>
  <si>
    <t>单位</t>
  </si>
  <si>
    <t>一、农林牧渔业总产值</t>
  </si>
  <si>
    <t>农业产值</t>
  </si>
  <si>
    <t>林业产值</t>
  </si>
  <si>
    <t>牧业产值</t>
  </si>
  <si>
    <t>渔业产值</t>
  </si>
  <si>
    <t>农林牧渔专业及辅助性活动产值</t>
  </si>
  <si>
    <t>二、农作物播种面积</t>
  </si>
  <si>
    <t xml:space="preserve">  蔬菜及食用菌</t>
  </si>
  <si>
    <t>万亩</t>
  </si>
  <si>
    <t xml:space="preserve">  油菜籽（预计数）</t>
  </si>
  <si>
    <t>三、主要农产品产量</t>
  </si>
  <si>
    <t>万吨</t>
  </si>
  <si>
    <t xml:space="preserve">  茶叶</t>
  </si>
  <si>
    <t>吨</t>
  </si>
  <si>
    <t xml:space="preserve">  水果</t>
  </si>
  <si>
    <t>规模工业生产主要分类</t>
  </si>
  <si>
    <t>指    标</t>
  </si>
  <si>
    <t>全市规模工业增加值</t>
  </si>
  <si>
    <t>其中：国有企业</t>
  </si>
  <si>
    <t xml:space="preserve">      股份制企业</t>
  </si>
  <si>
    <t xml:space="preserve">      外商及港、澳、台商投资企业</t>
  </si>
  <si>
    <t xml:space="preserve">      其他经济类型企业</t>
  </si>
  <si>
    <t>其中：大中型工业</t>
  </si>
  <si>
    <t xml:space="preserve">      中小微型工业</t>
  </si>
  <si>
    <t>其中：公有制工业</t>
  </si>
  <si>
    <t xml:space="preserve">      非公有制工业</t>
  </si>
  <si>
    <t>其中：中省工业</t>
  </si>
  <si>
    <t xml:space="preserve">      地方工业</t>
  </si>
  <si>
    <t>其中：高加工度工业</t>
  </si>
  <si>
    <t>其中：高技术产业</t>
  </si>
  <si>
    <t>规模工业主要行业</t>
  </si>
  <si>
    <t>主要行业增加值</t>
  </si>
  <si>
    <t>石化行业</t>
  </si>
  <si>
    <t>造纸行业</t>
  </si>
  <si>
    <t>电力行业</t>
  </si>
  <si>
    <t>食品行业</t>
  </si>
  <si>
    <t>机械行业</t>
  </si>
  <si>
    <t>纺织行业</t>
  </si>
  <si>
    <t>建材行业</t>
  </si>
  <si>
    <t>有色及循环行业</t>
  </si>
  <si>
    <t>医药行业</t>
  </si>
  <si>
    <t>电子信息制造业</t>
  </si>
  <si>
    <t>省级以上园区规模工业</t>
  </si>
  <si>
    <t>省级及以上园区规模工业增加值</t>
  </si>
  <si>
    <t>岳阳经济技术开发区</t>
  </si>
  <si>
    <t>湖南岳阳绿色化工产业园</t>
  </si>
  <si>
    <t>君山区工业集中区</t>
  </si>
  <si>
    <t>岳阳高新技术产业园区</t>
  </si>
  <si>
    <t>华容高新技术产业开发区</t>
  </si>
  <si>
    <t>湘阴县工业园</t>
  </si>
  <si>
    <t>平江高新技术产业园区</t>
  </si>
  <si>
    <t>汨罗循环经济产业园</t>
  </si>
  <si>
    <t>临湘市工业园</t>
  </si>
  <si>
    <t>岳阳临港高新技术产业开发区</t>
  </si>
  <si>
    <t>规模以上工业经济效益（1-2月）</t>
  </si>
  <si>
    <t xml:space="preserve"> 绝对额  </t>
  </si>
  <si>
    <t>企业单位数</t>
  </si>
  <si>
    <t>个</t>
  </si>
  <si>
    <t xml:space="preserve"> #亏损企业个数</t>
  </si>
  <si>
    <t>资产总计</t>
  </si>
  <si>
    <t>负债合计</t>
  </si>
  <si>
    <t>主营营业收入</t>
  </si>
  <si>
    <t>主营营业成本</t>
  </si>
  <si>
    <t>主营税金及附加</t>
  </si>
  <si>
    <t>销售费用</t>
  </si>
  <si>
    <t>管理费用</t>
  </si>
  <si>
    <t>财务费用</t>
  </si>
  <si>
    <t>利润总额</t>
  </si>
  <si>
    <t>应交增值税</t>
  </si>
  <si>
    <t>亏损企业亏损总额</t>
  </si>
  <si>
    <t>平均用工人数</t>
  </si>
  <si>
    <t>注：规模以上工业经济效益为错月数据。</t>
  </si>
  <si>
    <t>用电量</t>
  </si>
  <si>
    <t>1-本月        （万千瓦时）</t>
  </si>
  <si>
    <r>
      <rPr>
        <b/>
        <sz val="14"/>
        <rFont val="宋体"/>
        <charset val="134"/>
      </rPr>
      <t>增幅</t>
    </r>
    <r>
      <rPr>
        <b/>
        <sz val="14"/>
        <rFont val="宋体"/>
        <charset val="134"/>
      </rPr>
      <t>(%)</t>
    </r>
  </si>
  <si>
    <t>全社会用电量总计</t>
  </si>
  <si>
    <t xml:space="preserve"> 全行业用电合计</t>
  </si>
  <si>
    <t xml:space="preserve">   #工业</t>
  </si>
  <si>
    <t xml:space="preserve">    建筑业</t>
  </si>
  <si>
    <t xml:space="preserve">   #交通运输、仓储和邮政业</t>
  </si>
  <si>
    <t xml:space="preserve">    批发和零售业</t>
  </si>
  <si>
    <t xml:space="preserve">    住宿和餐饮业</t>
  </si>
  <si>
    <t xml:space="preserve">    金融业</t>
  </si>
  <si>
    <t xml:space="preserve">    房地产业</t>
  </si>
  <si>
    <t xml:space="preserve"> 城乡居民生活用电合计</t>
  </si>
  <si>
    <t xml:space="preserve">  城镇居民</t>
  </si>
  <si>
    <t xml:space="preserve">  乡村居民</t>
  </si>
  <si>
    <r>
      <rPr>
        <b/>
        <sz val="14"/>
        <rFont val="宋体"/>
        <charset val="134"/>
        <scheme val="minor"/>
      </rPr>
      <t xml:space="preserve">指 </t>
    </r>
    <r>
      <rPr>
        <b/>
        <sz val="14"/>
        <rFont val="宋体"/>
        <charset val="134"/>
      </rPr>
      <t xml:space="preserve">   标</t>
    </r>
  </si>
  <si>
    <t xml:space="preserve"> 全部固定资产投资 </t>
  </si>
  <si>
    <t xml:space="preserve"> 一、按经济类型分 </t>
  </si>
  <si>
    <t xml:space="preserve">    国有投资 </t>
  </si>
  <si>
    <t xml:space="preserve">    非国有投资 </t>
  </si>
  <si>
    <t xml:space="preserve">       #民间投资 </t>
  </si>
  <si>
    <t xml:space="preserve"> 二、按隶属关系分 </t>
  </si>
  <si>
    <t xml:space="preserve">    中央项目 </t>
  </si>
  <si>
    <t xml:space="preserve">    地方项目 </t>
  </si>
  <si>
    <t xml:space="preserve"> 三、按产业分 </t>
  </si>
  <si>
    <t xml:space="preserve">    第一产业 </t>
  </si>
  <si>
    <t xml:space="preserve">    第二产业 </t>
  </si>
  <si>
    <t xml:space="preserve">    第三产业 </t>
  </si>
  <si>
    <t xml:space="preserve"> 四、按投资方向分 </t>
  </si>
  <si>
    <t xml:space="preserve">    涉农项目投资 </t>
  </si>
  <si>
    <t xml:space="preserve">    工业投资 </t>
  </si>
  <si>
    <t xml:space="preserve">       #本年新开工工业投资 </t>
  </si>
  <si>
    <t xml:space="preserve">       #工业技改投资 </t>
  </si>
  <si>
    <t xml:space="preserve">    高新技术产业</t>
  </si>
  <si>
    <t xml:space="preserve">    民生工程 </t>
  </si>
  <si>
    <t xml:space="preserve">    生态环境</t>
  </si>
  <si>
    <t xml:space="preserve">    基础设施</t>
  </si>
  <si>
    <t xml:space="preserve">    房地产开发</t>
  </si>
  <si>
    <t xml:space="preserve"> 五、按结构分 </t>
  </si>
  <si>
    <t xml:space="preserve">    建筑工程 </t>
  </si>
  <si>
    <t xml:space="preserve">    安装工程 </t>
  </si>
  <si>
    <t xml:space="preserve">    设备工器具购置 </t>
  </si>
  <si>
    <t xml:space="preserve">    其他费用 </t>
  </si>
  <si>
    <t>六、按投资规模分</t>
  </si>
  <si>
    <t xml:space="preserve">    5000万以下项目投资额</t>
  </si>
  <si>
    <t xml:space="preserve">    5000万以上项目投资额</t>
  </si>
  <si>
    <t xml:space="preserve">       #亿元以上项目投资额</t>
  </si>
  <si>
    <t>本期</t>
  </si>
  <si>
    <t>上年同期</t>
  </si>
  <si>
    <t xml:space="preserve">    5000万以下项目个数   </t>
  </si>
  <si>
    <t xml:space="preserve">    5000万以上项目个数   </t>
  </si>
  <si>
    <t xml:space="preserve">        #亿元以上项目个数</t>
  </si>
  <si>
    <t>各行业固定资产投资</t>
  </si>
  <si>
    <t xml:space="preserve"> 农、林、牧、渔业 </t>
  </si>
  <si>
    <t xml:space="preserve"> 采矿业 </t>
  </si>
  <si>
    <t xml:space="preserve"> 制造业 </t>
  </si>
  <si>
    <t xml:space="preserve"> 电力、热力、燃气及水的生产和供应业 </t>
  </si>
  <si>
    <t xml:space="preserve"> 建筑业 </t>
  </si>
  <si>
    <t xml:space="preserve"> 交通运输、仓储和邮政业 </t>
  </si>
  <si>
    <t xml:space="preserve"> 信息传输、软件和信息技术服务业 </t>
  </si>
  <si>
    <t xml:space="preserve"> 批发和零售业 </t>
  </si>
  <si>
    <t xml:space="preserve"> 住宿和餐饮业 </t>
  </si>
  <si>
    <t xml:space="preserve"> 金融业</t>
  </si>
  <si>
    <t xml:space="preserve"> 房地产业 </t>
  </si>
  <si>
    <t xml:space="preserve"> 租赁和商务服务业 </t>
  </si>
  <si>
    <t xml:space="preserve"> 科学研究和技术服务业 </t>
  </si>
  <si>
    <t xml:space="preserve"> 水利、环境和公共设施管理业 </t>
  </si>
  <si>
    <t xml:space="preserve"> 居民服务、修理和其他服务业 </t>
  </si>
  <si>
    <t xml:space="preserve"> 教育 </t>
  </si>
  <si>
    <t xml:space="preserve"> 卫生和社会工作 </t>
  </si>
  <si>
    <t xml:space="preserve"> 文化、体育和娱乐业 </t>
  </si>
  <si>
    <t xml:space="preserve"> 公共管理和社会组织 </t>
  </si>
  <si>
    <t>商品房建设与销售</t>
  </si>
  <si>
    <r>
      <rPr>
        <b/>
        <sz val="14"/>
        <rFont val="宋体"/>
        <charset val="134"/>
        <scheme val="minor"/>
      </rPr>
      <t xml:space="preserve"> 指</t>
    </r>
    <r>
      <rPr>
        <b/>
        <sz val="14"/>
        <rFont val="宋体"/>
        <charset val="134"/>
      </rPr>
      <t xml:space="preserve">    标</t>
    </r>
  </si>
  <si>
    <t>绝对量</t>
  </si>
  <si>
    <t>本年完成投资</t>
  </si>
  <si>
    <t xml:space="preserve">  其中：住宅</t>
  </si>
  <si>
    <t xml:space="preserve">        土地购置费</t>
  </si>
  <si>
    <t>房屋施工面积</t>
  </si>
  <si>
    <t>新开工面积</t>
  </si>
  <si>
    <t>房屋竣工面积</t>
  </si>
  <si>
    <t>待售面积</t>
  </si>
  <si>
    <t>国内贸易</t>
  </si>
  <si>
    <t>绝对额</t>
  </si>
  <si>
    <t>增幅</t>
  </si>
  <si>
    <t>社会消费零售总额</t>
  </si>
  <si>
    <t>（1）按经营地分</t>
  </si>
  <si>
    <t>城镇</t>
  </si>
  <si>
    <t>乡村</t>
  </si>
  <si>
    <t>（2）按消费形态分</t>
  </si>
  <si>
    <t>商品零售</t>
  </si>
  <si>
    <t>餐饮收入</t>
  </si>
  <si>
    <t>限上商品零售类值</t>
  </si>
  <si>
    <t>绝对额（亿元）</t>
  </si>
  <si>
    <t>合计</t>
  </si>
  <si>
    <t xml:space="preserve">  1.粮油、食品类</t>
  </si>
  <si>
    <t xml:space="preserve">  2.饮料类</t>
  </si>
  <si>
    <t xml:space="preserve">  3.烟酒类</t>
  </si>
  <si>
    <t xml:space="preserve">  4.服装、鞋帽、针纺织品类</t>
  </si>
  <si>
    <t xml:space="preserve">  5.化妆品类</t>
  </si>
  <si>
    <t xml:space="preserve">  6.金银珠宝类</t>
  </si>
  <si>
    <t xml:space="preserve">  7.日用品类</t>
  </si>
  <si>
    <t xml:space="preserve">  8.五金、电料类</t>
  </si>
  <si>
    <t xml:space="preserve">  9.体育、娱乐用品类</t>
  </si>
  <si>
    <t xml:space="preserve">  10.书报杂志类</t>
  </si>
  <si>
    <t xml:space="preserve">  11.电子出版物及音像制品类</t>
  </si>
  <si>
    <t xml:space="preserve">  12.家用电器和音像器材类</t>
  </si>
  <si>
    <t xml:space="preserve">  13.中西药品类</t>
  </si>
  <si>
    <t xml:space="preserve">  14.文化办公用品类</t>
  </si>
  <si>
    <t xml:space="preserve">  15.家具类</t>
  </si>
  <si>
    <t xml:space="preserve">  16.通讯器材类</t>
  </si>
  <si>
    <t xml:space="preserve">  17.煤炭及制品类</t>
  </si>
  <si>
    <t xml:space="preserve">  19.石油及制品类</t>
  </si>
  <si>
    <t xml:space="preserve">  22.建筑及装潢材料类</t>
  </si>
  <si>
    <t xml:space="preserve">  23.机电产品及设备类</t>
  </si>
  <si>
    <t xml:space="preserve">  24.汽车类</t>
  </si>
  <si>
    <t xml:space="preserve">  26.棉麻类</t>
  </si>
  <si>
    <t xml:space="preserve">  27.其他类</t>
  </si>
  <si>
    <t>规模以上服务业企业分行业营业收入（1-2月）</t>
  </si>
  <si>
    <t xml:space="preserve"> 绝对额（亿元） </t>
  </si>
  <si>
    <t>规模以上服务业营业收入</t>
  </si>
  <si>
    <t xml:space="preserve"> 交通运输、仓储和邮政业</t>
  </si>
  <si>
    <t xml:space="preserve"> 信息传输、软件和信息技术服务业</t>
  </si>
  <si>
    <t xml:space="preserve"> 房地产业</t>
  </si>
  <si>
    <t xml:space="preserve"> 租赁和商务服务业</t>
  </si>
  <si>
    <t xml:space="preserve"> 科学研究和技术服务业</t>
  </si>
  <si>
    <t xml:space="preserve"> 水利、环境和公共设施管理业</t>
  </si>
  <si>
    <t xml:space="preserve"> 居民服务、修理和其他服务业</t>
  </si>
  <si>
    <t xml:space="preserve"> 教育</t>
  </si>
  <si>
    <t xml:space="preserve"> 卫生和社会工作</t>
  </si>
  <si>
    <t xml:space="preserve"> 文化、体育和娱乐业</t>
  </si>
  <si>
    <t>注：规模以上服务业营业收入为错月数据。</t>
  </si>
  <si>
    <t>交通运输邮政</t>
  </si>
  <si>
    <t>一、交通运输情况</t>
  </si>
  <si>
    <t>1、客运量总计</t>
  </si>
  <si>
    <t xml:space="preserve">  全社会公路客运量</t>
  </si>
  <si>
    <t xml:space="preserve">  全社会水路客运量</t>
  </si>
  <si>
    <t>2、旅客周转量总计</t>
  </si>
  <si>
    <t>万人公里</t>
  </si>
  <si>
    <t xml:space="preserve">  全社会公路旅客周转量</t>
  </si>
  <si>
    <t xml:space="preserve">  全社会水路旅客周转量</t>
  </si>
  <si>
    <t>3、货运量总计</t>
  </si>
  <si>
    <t xml:space="preserve">  全社会公路货运量</t>
  </si>
  <si>
    <t xml:space="preserve">  全社会水路货运量</t>
  </si>
  <si>
    <t>4、货物周转量总计</t>
  </si>
  <si>
    <t>万吨公里</t>
  </si>
  <si>
    <t xml:space="preserve">  全社会公路货物周转量</t>
  </si>
  <si>
    <t xml:space="preserve">  全社会水路货物周转量</t>
  </si>
  <si>
    <t>5、主要港口货物吞吐量</t>
  </si>
  <si>
    <t xml:space="preserve">  主要港口集装箱(TEU)</t>
  </si>
  <si>
    <t>箱</t>
  </si>
  <si>
    <t>二、邮政快递业务情况</t>
  </si>
  <si>
    <t>1、邮政业务总量</t>
  </si>
  <si>
    <t>2、快递业务总量</t>
  </si>
  <si>
    <t>万件</t>
  </si>
  <si>
    <t>注：以上交通运输数据由市交通运输局提供，邮政业务情况由市邮政管理局提供。其中快递业务中不包含邮政公司包裹业务。</t>
  </si>
  <si>
    <t>财政金融</t>
  </si>
  <si>
    <t>单位：亿元；%</t>
  </si>
  <si>
    <r>
      <rPr>
        <b/>
        <sz val="14"/>
        <rFont val="宋体"/>
        <charset val="134"/>
        <scheme val="minor"/>
      </rPr>
      <t xml:space="preserve"> 指   </t>
    </r>
    <r>
      <rPr>
        <b/>
        <sz val="14"/>
        <rFont val="宋体"/>
        <charset val="134"/>
      </rPr>
      <t xml:space="preserve"> 标</t>
    </r>
  </si>
  <si>
    <t>本月</t>
  </si>
  <si>
    <t>1-本月</t>
  </si>
  <si>
    <t xml:space="preserve">   一般公共预算地方收入</t>
  </si>
  <si>
    <t xml:space="preserve">    其中：税收收入</t>
  </si>
  <si>
    <t xml:space="preserve">           #增值税</t>
  </si>
  <si>
    <t xml:space="preserve">            企业所得税</t>
  </si>
  <si>
    <t xml:space="preserve">            个人所得税</t>
  </si>
  <si>
    <t>本月余额</t>
  </si>
  <si>
    <t>年初余额</t>
  </si>
  <si>
    <t>同比增幅</t>
  </si>
  <si>
    <t>金融机构本外币各项存款余额</t>
  </si>
  <si>
    <t xml:space="preserve">    住户存款</t>
  </si>
  <si>
    <t xml:space="preserve">    非金融企业存款</t>
  </si>
  <si>
    <t xml:space="preserve">    财政性存款</t>
  </si>
  <si>
    <t xml:space="preserve">    机关团体存款</t>
  </si>
  <si>
    <t xml:space="preserve">    非银行业金融机构存款</t>
  </si>
  <si>
    <t>金融机构本外币各项贷款余额</t>
  </si>
  <si>
    <t>其中：短期贷款</t>
  </si>
  <si>
    <t>其中：中长期贷款</t>
  </si>
  <si>
    <t>注：财政数据由市财政局提供，金融信贷数据由市人民银行提供。</t>
  </si>
  <si>
    <t>人民生活和物价</t>
  </si>
  <si>
    <t>单位：%</t>
  </si>
  <si>
    <t>指       标</t>
  </si>
  <si>
    <t>上月=100</t>
  </si>
  <si>
    <t>上年同月=100</t>
  </si>
  <si>
    <t>上年同期=100</t>
  </si>
  <si>
    <t>居民消费价格指数（%）</t>
  </si>
  <si>
    <t xml:space="preserve">    食品烟酒类</t>
  </si>
  <si>
    <t xml:space="preserve">      #食品</t>
  </si>
  <si>
    <t xml:space="preserve">       粮食</t>
  </si>
  <si>
    <t xml:space="preserve">       鲜菜</t>
  </si>
  <si>
    <t xml:space="preserve">       畜肉</t>
  </si>
  <si>
    <t xml:space="preserve">       水产品</t>
  </si>
  <si>
    <t xml:space="preserve">       蛋</t>
  </si>
  <si>
    <t xml:space="preserve">       鲜果</t>
  </si>
  <si>
    <t xml:space="preserve">    衣着类   </t>
  </si>
  <si>
    <r>
      <rPr>
        <sz val="14"/>
        <rFont val="宋体"/>
        <charset val="134"/>
        <scheme val="minor"/>
      </rPr>
      <t xml:space="preserve"> </t>
    </r>
    <r>
      <rPr>
        <sz val="14"/>
        <rFont val="宋体"/>
        <charset val="134"/>
      </rPr>
      <t xml:space="preserve">   居住</t>
    </r>
  </si>
  <si>
    <r>
      <rPr>
        <sz val="14"/>
        <rFont val="宋体"/>
        <charset val="134"/>
        <scheme val="minor"/>
      </rPr>
      <t xml:space="preserve"> </t>
    </r>
    <r>
      <rPr>
        <sz val="14"/>
        <rFont val="宋体"/>
        <charset val="134"/>
      </rPr>
      <t xml:space="preserve">   生活用品及服务</t>
    </r>
  </si>
  <si>
    <r>
      <rPr>
        <sz val="14"/>
        <rFont val="宋体"/>
        <charset val="134"/>
        <scheme val="minor"/>
      </rPr>
      <t xml:space="preserve"> </t>
    </r>
    <r>
      <rPr>
        <sz val="14"/>
        <rFont val="宋体"/>
        <charset val="134"/>
      </rPr>
      <t xml:space="preserve">   交通和通信</t>
    </r>
  </si>
  <si>
    <r>
      <rPr>
        <sz val="14"/>
        <rFont val="宋体"/>
        <charset val="134"/>
        <scheme val="minor"/>
      </rPr>
      <t xml:space="preserve"> </t>
    </r>
    <r>
      <rPr>
        <sz val="14"/>
        <rFont val="宋体"/>
        <charset val="134"/>
      </rPr>
      <t xml:space="preserve">   教育文化和娱乐</t>
    </r>
  </si>
  <si>
    <r>
      <rPr>
        <sz val="14"/>
        <rFont val="宋体"/>
        <charset val="134"/>
        <scheme val="minor"/>
      </rPr>
      <t xml:space="preserve"> </t>
    </r>
    <r>
      <rPr>
        <sz val="14"/>
        <rFont val="宋体"/>
        <charset val="134"/>
      </rPr>
      <t xml:space="preserve">   医疗保健</t>
    </r>
  </si>
  <si>
    <r>
      <rPr>
        <sz val="14"/>
        <rFont val="宋体"/>
        <charset val="134"/>
        <scheme val="minor"/>
      </rPr>
      <t xml:space="preserve"> </t>
    </r>
    <r>
      <rPr>
        <sz val="14"/>
        <rFont val="宋体"/>
        <charset val="134"/>
      </rPr>
      <t xml:space="preserve">   其他用品和服务</t>
    </r>
  </si>
  <si>
    <t>注：以上数据由国家统计局岳阳调查队提供。</t>
  </si>
  <si>
    <t>调查单位</t>
  </si>
  <si>
    <t>1-6月</t>
  </si>
  <si>
    <t>一、新登记市场主体</t>
  </si>
  <si>
    <t>家</t>
  </si>
  <si>
    <t xml:space="preserve"> #企业</t>
  </si>
  <si>
    <t xml:space="preserve">  个体户</t>
  </si>
  <si>
    <t xml:space="preserve">  农村合作社</t>
  </si>
  <si>
    <t>二、全市在库“四上”单位</t>
  </si>
  <si>
    <t xml:space="preserve">  #规模以上工业</t>
  </si>
  <si>
    <t xml:space="preserve">   限额以上批零住餐业</t>
  </si>
  <si>
    <t xml:space="preserve">   规模以上服务业</t>
  </si>
  <si>
    <t xml:space="preserve">   资质建筑业</t>
  </si>
  <si>
    <t xml:space="preserve">   房地产开发经营业</t>
  </si>
  <si>
    <t>三、本年新增“四上”单位</t>
  </si>
  <si>
    <t>注：新登记市场主体数据由市市场监督管理局提供。</t>
  </si>
  <si>
    <t>2023年1—6月岳阳市各县（市）区主要经济指标（一）</t>
  </si>
  <si>
    <t>县（市）区</t>
  </si>
  <si>
    <t>第一产业</t>
  </si>
  <si>
    <t>第二产业</t>
  </si>
  <si>
    <t>第三产业</t>
  </si>
  <si>
    <t>绝对额   （亿元）</t>
  </si>
  <si>
    <t>排位</t>
  </si>
  <si>
    <t>增速        （%）</t>
  </si>
  <si>
    <t>岳阳市</t>
  </si>
  <si>
    <t>——</t>
  </si>
  <si>
    <t>岳阳楼区</t>
  </si>
  <si>
    <t>云溪区</t>
  </si>
  <si>
    <t>君山区</t>
  </si>
  <si>
    <t>岳阳县</t>
  </si>
  <si>
    <t>华容县</t>
  </si>
  <si>
    <t>湘阴县</t>
  </si>
  <si>
    <t>平江县</t>
  </si>
  <si>
    <t>汨罗市</t>
  </si>
  <si>
    <t>临湘市</t>
  </si>
  <si>
    <t>经济开发区</t>
  </si>
  <si>
    <t>南湖新区</t>
  </si>
  <si>
    <t>屈原管理区</t>
  </si>
  <si>
    <t>城陵矶新港区</t>
  </si>
  <si>
    <t>-</t>
  </si>
  <si>
    <r>
      <rPr>
        <b/>
        <sz val="24"/>
        <rFont val="宋体"/>
        <charset val="134"/>
        <scheme val="minor"/>
      </rPr>
      <t>202</t>
    </r>
    <r>
      <rPr>
        <b/>
        <sz val="24"/>
        <rFont val="宋体"/>
        <charset val="134"/>
      </rPr>
      <t>3年1—</t>
    </r>
    <r>
      <rPr>
        <b/>
        <sz val="24"/>
        <rFont val="宋体"/>
        <charset val="134"/>
        <scheme val="minor"/>
      </rPr>
      <t>6</t>
    </r>
    <r>
      <rPr>
        <b/>
        <sz val="24"/>
        <rFont val="宋体"/>
        <charset val="134"/>
      </rPr>
      <t>月岳阳市各县（市）区主要经济指标（二）</t>
    </r>
  </si>
  <si>
    <t>农林牧渔业总产值</t>
  </si>
  <si>
    <t>规模以上服务业营业收入（1-5月）</t>
  </si>
  <si>
    <t>规模工业增加值</t>
  </si>
  <si>
    <t xml:space="preserve">一般公共预算地方收入     </t>
  </si>
  <si>
    <t>一般公共预算地方税收收入</t>
  </si>
  <si>
    <t>建筑业总产值</t>
  </si>
  <si>
    <t>新增“四上”单位</t>
  </si>
  <si>
    <t>产业投资</t>
  </si>
  <si>
    <t>增幅
（%）</t>
  </si>
  <si>
    <t>绝对量
（万平方米）</t>
  </si>
  <si>
    <t>绝对额
（元）</t>
  </si>
  <si>
    <t>排名</t>
  </si>
  <si>
    <t>增速    
(%)</t>
  </si>
  <si>
    <t>申报数（家）</t>
  </si>
  <si>
    <t>其中：工业（家）</t>
  </si>
  <si>
    <t>经济技术
开发区</t>
  </si>
  <si>
    <t>注：新增“四上”单位数据截止到7月22日国家统计局终审通过。</t>
  </si>
</sst>
</file>

<file path=xl/styles.xml><?xml version="1.0" encoding="utf-8"?>
<styleSheet xmlns="http://schemas.openxmlformats.org/spreadsheetml/2006/main">
  <numFmts count="14">
    <numFmt numFmtId="176" formatCode="0.0%"/>
    <numFmt numFmtId="177" formatCode="0.000000000_ "/>
    <numFmt numFmtId="178" formatCode="0.0000000000_ "/>
    <numFmt numFmtId="179" formatCode="0_);[Red]\(0\)"/>
    <numFmt numFmtId="180" formatCode="_ &quot;￥&quot;* #,##0_ ;_ &quot;￥&quot;* \-#,##0_ ;_ &quot;￥&quot;* \-_ ;_ @_ "/>
    <numFmt numFmtId="41" formatCode="_ * #,##0_ ;_ * \-#,##0_ ;_ * &quot;-&quot;_ ;_ @_ "/>
    <numFmt numFmtId="181" formatCode="_ &quot;￥&quot;* #,##0.00_ ;_ &quot;￥&quot;* \-#,##0.00_ ;_ &quot;￥&quot;* \-??_ ;_ @_ "/>
    <numFmt numFmtId="182" formatCode="0.0_ "/>
    <numFmt numFmtId="43" formatCode="_ * #,##0.00_ ;_ * \-#,##0.00_ ;_ * &quot;-&quot;??_ ;_ @_ "/>
    <numFmt numFmtId="183" formatCode="0.0_);[Red]\(0.0\)"/>
    <numFmt numFmtId="184" formatCode="0.00_ "/>
    <numFmt numFmtId="185" formatCode="0_ "/>
    <numFmt numFmtId="186" formatCode="0.00_);[Red]\(0.00\)"/>
    <numFmt numFmtId="187" formatCode="0.0"/>
  </numFmts>
  <fonts count="65">
    <font>
      <sz val="12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b/>
      <sz val="24"/>
      <name val="宋体"/>
      <charset val="134"/>
      <scheme val="minor"/>
    </font>
    <font>
      <b/>
      <sz val="14"/>
      <name val="宋体"/>
      <charset val="134"/>
      <scheme val="minor"/>
    </font>
    <font>
      <b/>
      <sz val="14"/>
      <name val="Times New Roman"/>
      <charset val="0"/>
    </font>
    <font>
      <sz val="14"/>
      <name val="宋体"/>
      <charset val="134"/>
      <scheme val="minor"/>
    </font>
    <font>
      <sz val="14"/>
      <name val="Times New Roman"/>
      <charset val="0"/>
    </font>
    <font>
      <sz val="13"/>
      <name val="Times New Roman"/>
      <charset val="0"/>
    </font>
    <font>
      <sz val="9"/>
      <name val="仿宋_GB2312"/>
      <charset val="134"/>
    </font>
    <font>
      <b/>
      <sz val="13"/>
      <name val="宋体"/>
      <charset val="134"/>
    </font>
    <font>
      <b/>
      <sz val="14"/>
      <name val="宋体"/>
      <charset val="134"/>
    </font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0"/>
      <name val="Helv"/>
      <charset val="0"/>
    </font>
    <font>
      <sz val="12"/>
      <name val="宋体"/>
      <charset val="134"/>
      <scheme val="minor"/>
    </font>
    <font>
      <sz val="12"/>
      <color indexed="8"/>
      <name val="宋体"/>
      <charset val="134"/>
      <scheme val="minor"/>
    </font>
    <font>
      <sz val="10"/>
      <name val="宋体"/>
      <charset val="134"/>
    </font>
    <font>
      <sz val="16"/>
      <name val="黑体"/>
      <charset val="134"/>
    </font>
    <font>
      <b/>
      <sz val="12"/>
      <name val="宋体"/>
      <charset val="134"/>
    </font>
    <font>
      <sz val="11"/>
      <name val="宋体"/>
      <charset val="134"/>
      <scheme val="minor"/>
    </font>
    <font>
      <sz val="14"/>
      <name val="仿宋_GB2312"/>
      <charset val="134"/>
    </font>
    <font>
      <b/>
      <sz val="20"/>
      <name val="宋体"/>
      <charset val="134"/>
    </font>
    <font>
      <b/>
      <sz val="12"/>
      <name val="宋体"/>
      <charset val="134"/>
      <scheme val="minor"/>
    </font>
    <font>
      <sz val="10"/>
      <name val="宋体"/>
      <charset val="134"/>
      <scheme val="minor"/>
    </font>
    <font>
      <b/>
      <sz val="16"/>
      <color rgb="FFFF0000"/>
      <name val="宋体"/>
      <charset val="134"/>
    </font>
    <font>
      <b/>
      <sz val="20"/>
      <name val="Times New Roman"/>
      <charset val="0"/>
    </font>
    <font>
      <b/>
      <sz val="10"/>
      <name val="Times New Roman"/>
      <charset val="0"/>
    </font>
    <font>
      <b/>
      <sz val="20"/>
      <color rgb="FFFF0000"/>
      <name val="宋体"/>
      <charset val="134"/>
    </font>
    <font>
      <sz val="14"/>
      <name val="方正书宋_GBK"/>
      <charset val="0"/>
    </font>
    <font>
      <b/>
      <sz val="10"/>
      <name val="宋体"/>
      <charset val="134"/>
    </font>
    <font>
      <sz val="20"/>
      <color rgb="FFFF0000"/>
      <name val="黑体"/>
      <charset val="134"/>
    </font>
    <font>
      <sz val="14"/>
      <name val="宋体"/>
      <charset val="134"/>
    </font>
    <font>
      <sz val="11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16"/>
      <name val="黑体"/>
      <charset val="134"/>
    </font>
    <font>
      <b/>
      <sz val="18"/>
      <name val="黑体"/>
      <charset val="134"/>
    </font>
    <font>
      <sz val="16"/>
      <name val="Times New Roman"/>
      <charset val="0"/>
    </font>
    <font>
      <b/>
      <sz val="16"/>
      <name val="宋体"/>
      <charset val="0"/>
    </font>
    <font>
      <b/>
      <sz val="16"/>
      <name val="Times New Roman"/>
      <charset val="0"/>
    </font>
    <font>
      <sz val="12"/>
      <name val="Times New Roman"/>
      <charset val="0"/>
    </font>
    <font>
      <sz val="11"/>
      <name val="Times New Roman"/>
      <charset val="0"/>
    </font>
    <font>
      <sz val="12"/>
      <name val="宋体"/>
      <charset val="0"/>
    </font>
    <font>
      <sz val="11"/>
      <color rgb="FF3F3F7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0"/>
      <name val="MS Sans Serif"/>
      <charset val="0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0"/>
      <name val="Arial"/>
      <charset val="0"/>
    </font>
    <font>
      <b/>
      <sz val="13"/>
      <color theme="3"/>
      <name val="宋体"/>
      <charset val="134"/>
      <scheme val="minor"/>
    </font>
    <font>
      <u/>
      <sz val="12"/>
      <color indexed="30"/>
      <name val="宋体"/>
      <charset val="134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8"/>
      <color theme="3"/>
      <name val="宋体"/>
      <charset val="134"/>
      <scheme val="major"/>
    </font>
    <font>
      <u/>
      <sz val="12"/>
      <color indexed="20"/>
      <name val="宋体"/>
      <charset val="134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24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/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/>
      <bottom/>
      <diagonal/>
    </border>
    <border>
      <left style="thin">
        <color auto="true"/>
      </left>
      <right/>
      <top/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auto="true"/>
      </right>
      <top style="thin">
        <color auto="true"/>
      </top>
      <bottom/>
      <diagonal/>
    </border>
    <border>
      <left style="thin">
        <color indexed="8"/>
      </left>
      <right style="thin">
        <color auto="true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auto="true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72"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4" fillId="0" borderId="0"/>
    <xf numFmtId="0" fontId="51" fillId="0" borderId="0" applyNumberFormat="false" applyFill="false" applyBorder="false" applyAlignment="false" applyProtection="false"/>
    <xf numFmtId="0" fontId="0" fillId="0" borderId="0"/>
    <xf numFmtId="0" fontId="0" fillId="0" borderId="0"/>
    <xf numFmtId="0" fontId="0" fillId="0" borderId="0"/>
    <xf numFmtId="0" fontId="14" fillId="0" borderId="0"/>
    <xf numFmtId="0" fontId="45" fillId="31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49" fillId="14" borderId="24" applyNumberFormat="false" applyAlignment="false" applyProtection="false">
      <alignment vertical="center"/>
    </xf>
    <xf numFmtId="0" fontId="62" fillId="36" borderId="30" applyNumberFormat="false" applyAlignment="false" applyProtection="false">
      <alignment vertical="center"/>
    </xf>
    <xf numFmtId="0" fontId="59" fillId="35" borderId="0" applyNumberFormat="false" applyBorder="false" applyAlignment="false" applyProtection="false">
      <alignment vertical="center"/>
    </xf>
    <xf numFmtId="0" fontId="51" fillId="0" borderId="0" applyNumberFormat="false" applyFill="false" applyBorder="false" applyAlignment="false" applyProtection="false"/>
    <xf numFmtId="0" fontId="52" fillId="0" borderId="26" applyNumberFormat="false" applyFill="false" applyAlignment="false" applyProtection="false">
      <alignment vertical="center"/>
    </xf>
    <xf numFmtId="0" fontId="53" fillId="0" borderId="0" applyNumberFormat="false" applyFill="false" applyBorder="false" applyAlignment="false" applyProtection="false">
      <alignment vertical="center"/>
    </xf>
    <xf numFmtId="0" fontId="55" fillId="0" borderId="28" applyNumberFormat="false" applyFill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41" fontId="14" fillId="0" borderId="0" applyFont="false" applyFill="false" applyBorder="false" applyAlignment="false" applyProtection="false"/>
    <xf numFmtId="0" fontId="12" fillId="33" borderId="0" applyNumberFormat="false" applyBorder="false" applyAlignment="false" applyProtection="false">
      <alignment vertical="center"/>
    </xf>
    <xf numFmtId="0" fontId="56" fillId="0" borderId="0" applyNumberFormat="false" applyFill="false" applyBorder="false" applyAlignment="false" applyProtection="false">
      <alignment vertical="top"/>
      <protection locked="false"/>
    </xf>
    <xf numFmtId="0" fontId="45" fillId="22" borderId="0" applyNumberFormat="false" applyBorder="false" applyAlignment="false" applyProtection="false">
      <alignment vertical="center"/>
    </xf>
    <xf numFmtId="0" fontId="50" fillId="0" borderId="25" applyNumberFormat="false" applyFill="false" applyAlignment="false" applyProtection="false">
      <alignment vertical="center"/>
    </xf>
    <xf numFmtId="0" fontId="57" fillId="0" borderId="29" applyNumberFormat="false" applyFill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12" fillId="34" borderId="0" applyNumberFormat="false" applyBorder="false" applyAlignment="false" applyProtection="false">
      <alignment vertical="center"/>
    </xf>
    <xf numFmtId="0" fontId="45" fillId="21" borderId="0" applyNumberFormat="false" applyBorder="false" applyAlignment="false" applyProtection="false">
      <alignment vertical="center"/>
    </xf>
    <xf numFmtId="43" fontId="14" fillId="0" borderId="0" applyFont="false" applyFill="false" applyBorder="false" applyAlignment="false" applyProtection="false"/>
    <xf numFmtId="0" fontId="60" fillId="0" borderId="0" applyNumberFormat="false" applyFill="false" applyBorder="false" applyAlignment="false" applyProtection="false">
      <alignment vertical="center"/>
    </xf>
    <xf numFmtId="0" fontId="0" fillId="0" borderId="0"/>
    <xf numFmtId="0" fontId="61" fillId="0" borderId="0" applyNumberFormat="false" applyFill="false" applyBorder="false" applyAlignment="false" applyProtection="false">
      <alignment vertical="top"/>
      <protection locked="false"/>
    </xf>
    <xf numFmtId="0" fontId="0" fillId="0" borderId="0"/>
    <xf numFmtId="0" fontId="12" fillId="37" borderId="0" applyNumberFormat="false" applyBorder="false" applyAlignment="false" applyProtection="false">
      <alignment vertical="center"/>
    </xf>
    <xf numFmtId="0" fontId="0" fillId="0" borderId="0"/>
    <xf numFmtId="0" fontId="63" fillId="0" borderId="31" applyNumberFormat="false" applyFill="false" applyAlignment="false" applyProtection="false">
      <alignment vertical="center"/>
    </xf>
    <xf numFmtId="0" fontId="50" fillId="0" borderId="0" applyNumberFormat="false" applyFill="false" applyBorder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180" fontId="14" fillId="0" borderId="0" applyFont="false" applyFill="false" applyBorder="false" applyAlignment="false" applyProtection="false"/>
    <xf numFmtId="0" fontId="58" fillId="0" borderId="0" applyNumberFormat="false" applyFill="false" applyBorder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14" fillId="28" borderId="27" applyNumberFormat="false" applyFont="false" applyAlignment="false" applyProtection="false">
      <alignment vertical="center"/>
    </xf>
    <xf numFmtId="0" fontId="45" fillId="18" borderId="0" applyNumberFormat="false" applyBorder="false" applyAlignment="false" applyProtection="false">
      <alignment vertical="center"/>
    </xf>
    <xf numFmtId="0" fontId="48" fillId="17" borderId="0" applyNumberFormat="false" applyBorder="false" applyAlignment="false" applyProtection="false">
      <alignment vertical="center"/>
    </xf>
    <xf numFmtId="0" fontId="0" fillId="0" borderId="0"/>
    <xf numFmtId="0" fontId="12" fillId="16" borderId="0" applyNumberFormat="false" applyBorder="false" applyAlignment="false" applyProtection="false">
      <alignment vertical="center"/>
    </xf>
    <xf numFmtId="0" fontId="47" fillId="1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46" fillId="14" borderId="23" applyNumberFormat="false" applyAlignment="false" applyProtection="false">
      <alignment vertical="center"/>
    </xf>
    <xf numFmtId="0" fontId="45" fillId="13" borderId="0" applyNumberFormat="false" applyBorder="false" applyAlignment="false" applyProtection="false">
      <alignment vertical="center"/>
    </xf>
    <xf numFmtId="0" fontId="45" fillId="25" borderId="0" applyNumberFormat="false" applyBorder="false" applyAlignment="false" applyProtection="false">
      <alignment vertical="center"/>
    </xf>
    <xf numFmtId="0" fontId="45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45" fillId="11" borderId="0" applyNumberFormat="false" applyBorder="false" applyAlignment="false" applyProtection="false">
      <alignment vertical="center"/>
    </xf>
    <xf numFmtId="0" fontId="45" fillId="10" borderId="0" applyNumberFormat="false" applyBorder="false" applyAlignment="false" applyProtection="false">
      <alignment vertical="center"/>
    </xf>
    <xf numFmtId="9" fontId="14" fillId="0" borderId="0" applyFont="false" applyFill="false" applyBorder="false" applyAlignment="false" applyProtection="false"/>
    <xf numFmtId="0" fontId="45" fillId="19" borderId="0" applyNumberFormat="false" applyBorder="false" applyAlignment="false" applyProtection="false">
      <alignment vertical="center"/>
    </xf>
    <xf numFmtId="181" fontId="14" fillId="0" borderId="0" applyFont="false" applyFill="false" applyBorder="false" applyAlignment="false" applyProtection="false"/>
    <xf numFmtId="0" fontId="45" fillId="8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0" fillId="0" borderId="0"/>
    <xf numFmtId="0" fontId="44" fillId="7" borderId="23" applyNumberFormat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45" fillId="29" borderId="0" applyNumberFormat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</cellStyleXfs>
  <cellXfs count="398">
    <xf numFmtId="0" fontId="0" fillId="0" borderId="0" xfId="0" applyFont="true"/>
    <xf numFmtId="0" fontId="1" fillId="0" borderId="0" xfId="0" applyFont="true" applyBorder="true" applyAlignment="true">
      <alignment wrapText="true"/>
    </xf>
    <xf numFmtId="0" fontId="1" fillId="0" borderId="0" xfId="0" applyFont="true" applyAlignment="true">
      <alignment wrapText="true"/>
    </xf>
    <xf numFmtId="0" fontId="2" fillId="0" borderId="0" xfId="0" applyFont="true" applyAlignment="true">
      <alignment wrapText="true"/>
    </xf>
    <xf numFmtId="0" fontId="0" fillId="0" borderId="0" xfId="0" applyFont="true" applyAlignment="true">
      <alignment horizontal="center"/>
    </xf>
    <xf numFmtId="182" fontId="0" fillId="0" borderId="0" xfId="0" applyNumberFormat="true" applyFont="true" applyBorder="true" applyAlignment="true">
      <alignment horizontal="center" vertical="center"/>
    </xf>
    <xf numFmtId="182" fontId="0" fillId="0" borderId="0" xfId="0" applyNumberFormat="true" applyFont="true"/>
    <xf numFmtId="184" fontId="0" fillId="0" borderId="0" xfId="0" applyNumberFormat="true" applyFont="true"/>
    <xf numFmtId="182" fontId="0" fillId="0" borderId="0" xfId="0" applyNumberFormat="true" applyFont="true" applyBorder="true"/>
    <xf numFmtId="0" fontId="3" fillId="0" borderId="1" xfId="0" applyFont="true" applyFill="true" applyBorder="true" applyAlignment="true">
      <alignment horizontal="center" vertical="center"/>
    </xf>
    <xf numFmtId="0" fontId="1" fillId="0" borderId="2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1" fillId="0" borderId="2" xfId="0" applyFont="true" applyBorder="true" applyAlignment="true">
      <alignment horizontal="center" vertical="center" wrapText="true"/>
    </xf>
    <xf numFmtId="184" fontId="4" fillId="2" borderId="2" xfId="0" applyNumberFormat="true" applyFont="true" applyFill="true" applyBorder="true" applyAlignment="true">
      <alignment horizontal="center" vertical="center" wrapText="true"/>
    </xf>
    <xf numFmtId="182" fontId="4" fillId="2" borderId="2" xfId="0" applyNumberFormat="true" applyFont="true" applyFill="true" applyBorder="true" applyAlignment="true">
      <alignment horizontal="center" vertical="center" wrapText="true"/>
    </xf>
    <xf numFmtId="0" fontId="4" fillId="0" borderId="2" xfId="0" applyFont="true" applyBorder="true" applyAlignment="true">
      <alignment horizontal="center" vertical="center" wrapText="true"/>
    </xf>
    <xf numFmtId="184" fontId="5" fillId="2" borderId="2" xfId="0" applyNumberFormat="true" applyFont="true" applyFill="true" applyBorder="true" applyAlignment="true">
      <alignment horizontal="center" vertical="center" wrapText="true"/>
    </xf>
    <xf numFmtId="182" fontId="5" fillId="2" borderId="2" xfId="0" applyNumberFormat="true" applyFont="true" applyFill="true" applyBorder="true" applyAlignment="true">
      <alignment horizontal="center" vertical="center" wrapText="true"/>
    </xf>
    <xf numFmtId="0" fontId="6" fillId="0" borderId="2" xfId="0" applyFont="true" applyBorder="true" applyAlignment="true">
      <alignment horizontal="center" vertical="center" wrapText="true"/>
    </xf>
    <xf numFmtId="184" fontId="7" fillId="2" borderId="2" xfId="0" applyNumberFormat="true" applyFont="true" applyFill="true" applyBorder="true" applyAlignment="true">
      <alignment horizontal="center" vertical="center" wrapText="true"/>
    </xf>
    <xf numFmtId="182" fontId="7" fillId="2" borderId="2" xfId="0" applyNumberFormat="true" applyFont="true" applyFill="true" applyBorder="true" applyAlignment="true">
      <alignment horizontal="center" vertical="center" wrapText="true"/>
    </xf>
    <xf numFmtId="0" fontId="0" fillId="0" borderId="3" xfId="0" applyFont="true" applyFill="true" applyBorder="true" applyAlignment="true">
      <alignment horizontal="left" wrapText="true"/>
    </xf>
    <xf numFmtId="0" fontId="4" fillId="0" borderId="4" xfId="0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 wrapText="true"/>
    </xf>
    <xf numFmtId="0" fontId="4" fillId="0" borderId="5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6" xfId="0" applyFont="true" applyFill="true" applyBorder="true" applyAlignment="true">
      <alignment horizontal="center" vertical="center" wrapText="true"/>
    </xf>
    <xf numFmtId="182" fontId="4" fillId="0" borderId="2" xfId="0" applyNumberFormat="true" applyFont="true" applyFill="true" applyBorder="true" applyAlignment="true">
      <alignment horizontal="center" vertical="center" wrapText="true"/>
    </xf>
    <xf numFmtId="0" fontId="4" fillId="0" borderId="7" xfId="0" applyFont="true" applyFill="true" applyBorder="true" applyAlignment="true">
      <alignment horizontal="center" vertical="center" wrapText="true"/>
    </xf>
    <xf numFmtId="185" fontId="8" fillId="2" borderId="2" xfId="4" applyNumberFormat="true" applyFont="true" applyFill="true" applyBorder="true" applyAlignment="true">
      <alignment horizontal="center" vertical="center"/>
    </xf>
    <xf numFmtId="182" fontId="7" fillId="0" borderId="2" xfId="0" applyNumberFormat="true" applyFont="true" applyFill="true" applyBorder="true" applyAlignment="true">
      <alignment horizontal="center" vertical="center" wrapText="true"/>
    </xf>
    <xf numFmtId="0" fontId="4" fillId="0" borderId="8" xfId="0" applyFont="true" applyFill="true" applyBorder="true" applyAlignment="true">
      <alignment horizontal="center" vertical="center" wrapText="true"/>
    </xf>
    <xf numFmtId="182" fontId="9" fillId="0" borderId="9" xfId="0" applyNumberFormat="true" applyFont="true" applyFill="true" applyBorder="true" applyAlignment="true">
      <alignment horizontal="center" vertical="center" wrapText="true"/>
    </xf>
    <xf numFmtId="182" fontId="9" fillId="0" borderId="10" xfId="0" applyNumberFormat="true" applyFont="true" applyFill="true" applyBorder="true" applyAlignment="true">
      <alignment horizontal="center" vertical="center" wrapText="true"/>
    </xf>
    <xf numFmtId="0" fontId="4" fillId="0" borderId="10" xfId="0" applyFont="true" applyFill="true" applyBorder="true" applyAlignment="true">
      <alignment horizontal="center" vertical="center" wrapText="true"/>
    </xf>
    <xf numFmtId="182" fontId="4" fillId="2" borderId="11" xfId="0" applyNumberFormat="true" applyFont="true" applyFill="true" applyBorder="true" applyAlignment="true">
      <alignment horizontal="center" vertical="center" wrapText="true"/>
    </xf>
    <xf numFmtId="184" fontId="4" fillId="0" borderId="2" xfId="0" applyNumberFormat="true" applyFont="true" applyFill="true" applyBorder="true" applyAlignment="true">
      <alignment horizontal="center" vertical="center" wrapText="true"/>
    </xf>
    <xf numFmtId="184" fontId="5" fillId="0" borderId="2" xfId="0" applyNumberFormat="true" applyFont="true" applyFill="true" applyBorder="true" applyAlignment="true">
      <alignment horizontal="center" vertical="center" wrapText="true"/>
    </xf>
    <xf numFmtId="185" fontId="7" fillId="2" borderId="2" xfId="0" applyNumberFormat="true" applyFont="true" applyFill="true" applyBorder="true" applyAlignment="true">
      <alignment horizontal="center" vertical="center" wrapText="true"/>
    </xf>
    <xf numFmtId="184" fontId="7" fillId="0" borderId="2" xfId="0" applyNumberFormat="true" applyFont="true" applyFill="true" applyBorder="true" applyAlignment="true">
      <alignment horizontal="center" vertical="center" wrapText="true"/>
    </xf>
    <xf numFmtId="182" fontId="5" fillId="0" borderId="2" xfId="0" applyNumberFormat="true" applyFont="true" applyFill="true" applyBorder="true" applyAlignment="true">
      <alignment horizontal="center" vertical="center" wrapText="true"/>
    </xf>
    <xf numFmtId="185" fontId="7" fillId="0" borderId="2" xfId="0" applyNumberFormat="true" applyFont="true" applyFill="true" applyBorder="true" applyAlignment="true">
      <alignment horizontal="center" vertical="center" wrapText="true"/>
    </xf>
    <xf numFmtId="185" fontId="8" fillId="0" borderId="2" xfId="4" applyNumberFormat="true" applyFont="true" applyFill="true" applyBorder="true" applyAlignment="true">
      <alignment horizontal="center" vertical="center"/>
    </xf>
    <xf numFmtId="182" fontId="4" fillId="0" borderId="8" xfId="0" applyNumberFormat="true" applyFont="true" applyFill="true" applyBorder="true" applyAlignment="true">
      <alignment horizontal="center" vertical="center" wrapText="true"/>
    </xf>
    <xf numFmtId="182" fontId="5" fillId="0" borderId="8" xfId="0" applyNumberFormat="true" applyFont="true" applyFill="true" applyBorder="true" applyAlignment="true">
      <alignment horizontal="center" vertical="center" wrapText="true"/>
    </xf>
    <xf numFmtId="184" fontId="5" fillId="2" borderId="8" xfId="0" applyNumberFormat="true" applyFont="true" applyFill="true" applyBorder="true" applyAlignment="true">
      <alignment horizontal="center" vertical="center" wrapText="true"/>
    </xf>
    <xf numFmtId="185" fontId="8" fillId="0" borderId="8" xfId="4" applyNumberFormat="true" applyFont="true" applyFill="true" applyBorder="true" applyAlignment="true">
      <alignment horizontal="center" vertical="center"/>
    </xf>
    <xf numFmtId="184" fontId="7" fillId="2" borderId="8" xfId="0" applyNumberFormat="true" applyFont="true" applyFill="true" applyBorder="true" applyAlignment="true">
      <alignment horizontal="center" vertical="center" wrapText="true"/>
    </xf>
    <xf numFmtId="0" fontId="0" fillId="0" borderId="0" xfId="0" applyFont="true" applyBorder="true" applyAlignment="true">
      <alignment horizontal="left" wrapText="true"/>
    </xf>
    <xf numFmtId="182" fontId="4" fillId="2" borderId="8" xfId="0" applyNumberFormat="true" applyFont="true" applyFill="true" applyBorder="true" applyAlignment="true">
      <alignment horizontal="center" vertical="center" wrapText="true"/>
    </xf>
    <xf numFmtId="182" fontId="5" fillId="2" borderId="8" xfId="0" applyNumberFormat="true" applyFont="true" applyFill="true" applyBorder="true" applyAlignment="true">
      <alignment horizontal="center" vertical="center" wrapText="true"/>
    </xf>
    <xf numFmtId="185" fontId="8" fillId="2" borderId="8" xfId="4" applyNumberFormat="true" applyFont="true" applyFill="true" applyBorder="true" applyAlignment="true">
      <alignment horizontal="center" vertical="center"/>
    </xf>
    <xf numFmtId="182" fontId="7" fillId="2" borderId="8" xfId="0" applyNumberFormat="true" applyFont="true" applyFill="true" applyBorder="true" applyAlignment="true">
      <alignment horizontal="center" vertical="center" wrapText="true"/>
    </xf>
    <xf numFmtId="184" fontId="8" fillId="2" borderId="8" xfId="4" applyNumberFormat="true" applyFont="true" applyFill="true" applyBorder="true" applyAlignment="true">
      <alignment horizontal="center" vertical="center"/>
    </xf>
    <xf numFmtId="184" fontId="10" fillId="0" borderId="2" xfId="3" applyNumberFormat="true" applyFont="true" applyFill="true" applyBorder="true" applyAlignment="true">
      <alignment horizontal="center" vertical="center" wrapText="true"/>
    </xf>
    <xf numFmtId="0" fontId="11" fillId="0" borderId="2" xfId="3" applyFont="true" applyFill="true" applyBorder="true" applyAlignment="true">
      <alignment horizontal="center" vertical="center" wrapText="true"/>
    </xf>
    <xf numFmtId="185" fontId="5" fillId="0" borderId="2" xfId="0" applyNumberFormat="true" applyFont="true" applyBorder="true" applyAlignment="true">
      <alignment horizontal="center" vertical="center" wrapText="true"/>
    </xf>
    <xf numFmtId="182" fontId="8" fillId="2" borderId="8" xfId="4" applyNumberFormat="true" applyFont="true" applyFill="true" applyBorder="true" applyAlignment="true">
      <alignment horizontal="center" vertical="center"/>
    </xf>
    <xf numFmtId="185" fontId="7" fillId="0" borderId="2" xfId="0" applyNumberFormat="true" applyFont="true" applyBorder="true" applyAlignment="true">
      <alignment horizontal="center" vertical="center" wrapText="true"/>
    </xf>
    <xf numFmtId="0" fontId="10" fillId="0" borderId="8" xfId="13" applyNumberFormat="true" applyFont="true" applyFill="true" applyBorder="true" applyAlignment="true">
      <alignment horizontal="center" vertical="center" wrapText="true"/>
    </xf>
    <xf numFmtId="0" fontId="10" fillId="0" borderId="2" xfId="13" applyFont="true" applyFill="true" applyBorder="true" applyAlignment="true">
      <alignment horizontal="center" vertical="center" wrapText="true"/>
    </xf>
    <xf numFmtId="0" fontId="10" fillId="0" borderId="2" xfId="3" applyFont="true" applyFill="true" applyBorder="true" applyAlignment="true">
      <alignment horizontal="center" vertical="center" wrapText="true"/>
    </xf>
    <xf numFmtId="184" fontId="5" fillId="0" borderId="2" xfId="0" applyNumberFormat="true" applyFont="true" applyBorder="true" applyAlignment="true">
      <alignment horizontal="center" vertical="center" wrapText="true"/>
    </xf>
    <xf numFmtId="182" fontId="5" fillId="0" borderId="2" xfId="0" applyNumberFormat="true" applyFont="true" applyBorder="true" applyAlignment="true">
      <alignment horizontal="center" vertical="center" wrapText="true"/>
    </xf>
    <xf numFmtId="182" fontId="7" fillId="0" borderId="2" xfId="0" applyNumberFormat="true" applyFont="true" applyBorder="true" applyAlignment="true">
      <alignment horizontal="center" vertical="center" wrapText="true"/>
    </xf>
    <xf numFmtId="0" fontId="10" fillId="0" borderId="2" xfId="13" applyNumberFormat="true" applyFont="true" applyFill="true" applyBorder="true" applyAlignment="true">
      <alignment horizontal="center" vertical="center" wrapText="true"/>
    </xf>
    <xf numFmtId="0" fontId="1" fillId="0" borderId="0" xfId="0" applyFont="true" applyFill="true" applyBorder="true" applyAlignment="true">
      <alignment wrapText="true"/>
    </xf>
    <xf numFmtId="0" fontId="1" fillId="0" borderId="0" xfId="0" applyFont="true" applyFill="true" applyAlignment="true">
      <alignment wrapText="true"/>
    </xf>
    <xf numFmtId="0" fontId="12" fillId="0" borderId="0" xfId="0" applyFont="true" applyFill="true" applyBorder="true" applyAlignment="true"/>
    <xf numFmtId="0" fontId="13" fillId="0" borderId="0" xfId="0" applyNumberFormat="true" applyFont="true" applyFill="true" applyBorder="true" applyAlignment="true" applyProtection="true">
      <alignment horizontal="center" vertical="center"/>
    </xf>
    <xf numFmtId="0" fontId="14" fillId="0" borderId="0" xfId="0" applyNumberFormat="true" applyFont="true" applyFill="true" applyBorder="true" applyAlignment="true" applyProtection="true">
      <alignment vertical="center"/>
    </xf>
    <xf numFmtId="0" fontId="0" fillId="0" borderId="2" xfId="0" applyNumberFormat="true" applyFont="true" applyFill="true" applyBorder="true" applyAlignment="true" applyProtection="true">
      <alignment horizontal="center" vertical="center"/>
    </xf>
    <xf numFmtId="0" fontId="15" fillId="0" borderId="2" xfId="0" applyNumberFormat="true" applyFont="true" applyFill="true" applyBorder="true" applyAlignment="true" applyProtection="true">
      <alignment horizontal="center" vertical="center" wrapText="true"/>
    </xf>
    <xf numFmtId="0" fontId="15" fillId="0" borderId="2" xfId="0" applyNumberFormat="true" applyFont="true" applyFill="true" applyBorder="true" applyAlignment="true" applyProtection="true">
      <alignment horizontal="center" vertical="center"/>
    </xf>
    <xf numFmtId="184" fontId="15" fillId="0" borderId="2" xfId="0" applyNumberFormat="true" applyFont="true" applyFill="true" applyBorder="true" applyAlignment="true" applyProtection="true">
      <alignment horizontal="center" vertical="center"/>
    </xf>
    <xf numFmtId="182" fontId="15" fillId="0" borderId="2" xfId="0" applyNumberFormat="true" applyFont="true" applyFill="true" applyBorder="true" applyAlignment="true" applyProtection="true">
      <alignment horizontal="center" vertical="center"/>
    </xf>
    <xf numFmtId="185" fontId="15" fillId="0" borderId="2" xfId="0" applyNumberFormat="true" applyFont="true" applyFill="true" applyBorder="true" applyAlignment="true" applyProtection="true">
      <alignment horizontal="center" vertical="center"/>
    </xf>
    <xf numFmtId="182" fontId="15" fillId="3" borderId="2" xfId="0" applyNumberFormat="true" applyFont="true" applyFill="true" applyBorder="true" applyAlignment="true" applyProtection="true">
      <alignment horizontal="center" vertical="center"/>
    </xf>
    <xf numFmtId="182" fontId="16" fillId="0" borderId="2" xfId="0" applyNumberFormat="true" applyFont="true" applyFill="true" applyBorder="true" applyAlignment="true" applyProtection="true">
      <alignment horizontal="center" vertical="center"/>
    </xf>
    <xf numFmtId="0" fontId="0" fillId="0" borderId="0" xfId="0" applyNumberFormat="true" applyFont="true" applyFill="true" applyBorder="true" applyAlignment="true" applyProtection="true"/>
    <xf numFmtId="0" fontId="0" fillId="0" borderId="0" xfId="0" applyNumberFormat="true" applyFont="true" applyFill="true" applyBorder="true" applyAlignment="true" applyProtection="true">
      <alignment horizontal="left" vertical="center"/>
    </xf>
    <xf numFmtId="182" fontId="0" fillId="0" borderId="2" xfId="0" applyNumberFormat="true" applyFont="true" applyFill="true" applyBorder="true" applyAlignment="true" applyProtection="true">
      <alignment horizontal="center" vertical="center"/>
    </xf>
    <xf numFmtId="182" fontId="0" fillId="3" borderId="2" xfId="0" applyNumberFormat="true" applyFont="true" applyFill="true" applyBorder="true" applyAlignment="true" applyProtection="true">
      <alignment horizontal="center" vertical="center"/>
    </xf>
    <xf numFmtId="184" fontId="15" fillId="0" borderId="2" xfId="36" applyNumberFormat="true" applyFont="true" applyFill="true" applyBorder="true" applyAlignment="true">
      <alignment horizontal="center" vertical="center"/>
    </xf>
    <xf numFmtId="185" fontId="15" fillId="0" borderId="2" xfId="36" applyNumberFormat="true" applyFont="true" applyFill="true" applyBorder="true" applyAlignment="true">
      <alignment horizontal="center" vertical="center"/>
    </xf>
    <xf numFmtId="0" fontId="17" fillId="0" borderId="0" xfId="0" applyNumberFormat="true" applyFont="true" applyFill="true" applyBorder="true" applyAlignment="true" applyProtection="true">
      <alignment horizontal="center" vertical="center"/>
    </xf>
    <xf numFmtId="182" fontId="0" fillId="0" borderId="8" xfId="0" applyNumberFormat="true" applyFont="true" applyFill="true" applyBorder="true" applyAlignment="true" applyProtection="true">
      <alignment horizontal="center" vertical="center"/>
    </xf>
    <xf numFmtId="182" fontId="0" fillId="3" borderId="8" xfId="0" applyNumberFormat="true" applyFont="true" applyFill="true" applyBorder="true" applyAlignment="true" applyProtection="true">
      <alignment horizontal="center" vertical="center"/>
    </xf>
    <xf numFmtId="0" fontId="13" fillId="0" borderId="0" xfId="0" applyNumberFormat="true" applyFont="true" applyFill="true" applyAlignment="true" applyProtection="true">
      <alignment horizontal="center" vertical="center"/>
    </xf>
    <xf numFmtId="0" fontId="17" fillId="0" borderId="0" xfId="0" applyNumberFormat="true" applyFont="true" applyFill="true" applyAlignment="true" applyProtection="true">
      <alignment horizontal="center" vertical="center"/>
    </xf>
    <xf numFmtId="0" fontId="0" fillId="0" borderId="0" xfId="0" applyNumberFormat="true" applyFont="true" applyFill="true" applyAlignment="true" applyProtection="true"/>
    <xf numFmtId="0" fontId="0" fillId="0" borderId="0" xfId="0" applyNumberFormat="true" applyFont="true" applyFill="true" applyAlignment="true" applyProtection="true">
      <alignment horizontal="left" vertical="center"/>
    </xf>
    <xf numFmtId="0" fontId="0" fillId="0" borderId="0" xfId="0" applyFont="true" applyAlignment="true">
      <alignment vertical="center"/>
    </xf>
    <xf numFmtId="0" fontId="18" fillId="0" borderId="0" xfId="0" applyFont="true" applyAlignment="true">
      <alignment horizontal="center" vertical="center"/>
    </xf>
    <xf numFmtId="0" fontId="0" fillId="0" borderId="10" xfId="0" applyFont="true" applyBorder="true" applyAlignment="true">
      <alignment horizontal="center" vertical="center"/>
    </xf>
    <xf numFmtId="0" fontId="0" fillId="0" borderId="2" xfId="0" applyFont="true" applyBorder="true" applyAlignment="true">
      <alignment horizontal="center" vertical="center"/>
    </xf>
    <xf numFmtId="0" fontId="0" fillId="0" borderId="8" xfId="0" applyFont="true" applyBorder="true" applyAlignment="true">
      <alignment horizontal="center" vertical="center"/>
    </xf>
    <xf numFmtId="0" fontId="19" fillId="2" borderId="10" xfId="0" applyFont="true" applyFill="true" applyBorder="true" applyAlignment="true">
      <alignment vertical="center"/>
    </xf>
    <xf numFmtId="0" fontId="0" fillId="2" borderId="2" xfId="0" applyFont="true" applyFill="true" applyBorder="true" applyAlignment="true">
      <alignment horizontal="center" vertical="center"/>
    </xf>
    <xf numFmtId="187" fontId="0" fillId="2" borderId="8" xfId="0" applyNumberFormat="true" applyFont="true" applyFill="true" applyBorder="true" applyAlignment="true">
      <alignment horizontal="center" vertical="center"/>
    </xf>
    <xf numFmtId="0" fontId="20" fillId="0" borderId="2" xfId="0" applyFont="true" applyFill="true" applyBorder="true" applyAlignment="true">
      <alignment horizontal="left" vertical="center"/>
    </xf>
    <xf numFmtId="0" fontId="19" fillId="0" borderId="10" xfId="0" applyFont="true" applyFill="true" applyBorder="true" applyAlignment="true">
      <alignment vertical="center"/>
    </xf>
    <xf numFmtId="0" fontId="0" fillId="0" borderId="2" xfId="0" applyFont="true" applyFill="true" applyBorder="true" applyAlignment="true">
      <alignment horizontal="center" vertical="center"/>
    </xf>
    <xf numFmtId="182" fontId="0" fillId="0" borderId="8" xfId="0" applyNumberFormat="true" applyFont="true" applyFill="true" applyBorder="true" applyAlignment="true">
      <alignment horizontal="center" vertical="center"/>
    </xf>
    <xf numFmtId="0" fontId="0" fillId="0" borderId="10" xfId="0" applyFont="true" applyFill="true" applyBorder="true" applyAlignment="true">
      <alignment vertical="center"/>
    </xf>
    <xf numFmtId="0" fontId="21" fillId="0" borderId="0" xfId="0" applyFont="true" applyAlignment="true">
      <alignment wrapText="true"/>
    </xf>
    <xf numFmtId="0" fontId="17" fillId="0" borderId="0" xfId="0" applyFont="true"/>
    <xf numFmtId="0" fontId="0" fillId="0" borderId="0" xfId="0" applyFont="true" applyBorder="true"/>
    <xf numFmtId="0" fontId="22" fillId="0" borderId="0" xfId="0" applyFont="true" applyFill="true" applyBorder="true" applyAlignment="true">
      <alignment horizontal="center"/>
    </xf>
    <xf numFmtId="0" fontId="0" fillId="0" borderId="0" xfId="0" applyFont="true" applyFill="true" applyBorder="true" applyAlignment="true"/>
    <xf numFmtId="0" fontId="6" fillId="0" borderId="0" xfId="0" applyFont="true" applyFill="true" applyBorder="true" applyAlignment="true">
      <alignment horizontal="center" vertical="center"/>
    </xf>
    <xf numFmtId="0" fontId="23" fillId="0" borderId="1" xfId="0" applyFont="true" applyFill="true" applyBorder="true" applyAlignment="true">
      <alignment horizontal="right" vertical="center"/>
    </xf>
    <xf numFmtId="0" fontId="4" fillId="0" borderId="9" xfId="0" applyFont="true" applyFill="true" applyBorder="true" applyAlignment="true">
      <alignment horizontal="center" vertical="center" wrapText="true"/>
    </xf>
    <xf numFmtId="185" fontId="4" fillId="0" borderId="2" xfId="0" applyNumberFormat="true" applyFont="true" applyFill="true" applyBorder="true" applyAlignment="true">
      <alignment horizontal="center" vertical="center" wrapText="true"/>
    </xf>
    <xf numFmtId="185" fontId="4" fillId="0" borderId="8" xfId="0" applyNumberFormat="true" applyFont="true" applyFill="true" applyBorder="true" applyAlignment="true">
      <alignment horizontal="center" vertical="center" wrapText="true"/>
    </xf>
    <xf numFmtId="0" fontId="4" fillId="0" borderId="12" xfId="0" applyFont="true" applyFill="true" applyBorder="true" applyAlignment="true">
      <alignment horizontal="left" vertical="center"/>
    </xf>
    <xf numFmtId="182" fontId="7" fillId="0" borderId="13" xfId="0" applyNumberFormat="true" applyFont="true" applyFill="true" applyBorder="true" applyAlignment="true">
      <alignment horizontal="center" vertical="center"/>
    </xf>
    <xf numFmtId="182" fontId="7" fillId="0" borderId="0" xfId="0" applyNumberFormat="true" applyFont="true" applyFill="true" applyBorder="true" applyAlignment="true">
      <alignment horizontal="center" vertical="center"/>
    </xf>
    <xf numFmtId="0" fontId="6" fillId="0" borderId="12" xfId="0" applyFont="true" applyFill="true" applyBorder="true" applyAlignment="true">
      <alignment horizontal="left" vertical="center"/>
    </xf>
    <xf numFmtId="0" fontId="0" fillId="0" borderId="12" xfId="0" applyFont="true" applyFill="true" applyBorder="true" applyAlignment="true">
      <alignment horizontal="left" vertical="center"/>
    </xf>
    <xf numFmtId="0" fontId="24" fillId="0" borderId="0" xfId="0" applyFont="true" applyFill="true" applyBorder="true" applyAlignment="true">
      <alignment vertical="center"/>
    </xf>
    <xf numFmtId="182" fontId="21" fillId="0" borderId="0" xfId="0" applyNumberFormat="true" applyFont="true" applyBorder="true" applyAlignment="true">
      <alignment wrapText="true"/>
    </xf>
    <xf numFmtId="0" fontId="17" fillId="0" borderId="0" xfId="0" applyFont="true" applyBorder="true"/>
    <xf numFmtId="182" fontId="17" fillId="0" borderId="0" xfId="0" applyNumberFormat="true" applyFont="true" applyBorder="true"/>
    <xf numFmtId="0" fontId="19" fillId="0" borderId="0" xfId="0" applyFont="true"/>
    <xf numFmtId="183" fontId="0" fillId="0" borderId="0" xfId="0" applyNumberFormat="true" applyFont="true"/>
    <xf numFmtId="0" fontId="22" fillId="0" borderId="0" xfId="0" applyFont="true" applyFill="true" applyAlignment="true">
      <alignment horizontal="center"/>
    </xf>
    <xf numFmtId="0" fontId="14" fillId="0" borderId="0" xfId="0" applyFont="true"/>
    <xf numFmtId="183" fontId="14" fillId="0" borderId="0" xfId="0" applyNumberFormat="true" applyFont="true"/>
    <xf numFmtId="0" fontId="6" fillId="0" borderId="0" xfId="0" applyFont="true"/>
    <xf numFmtId="0" fontId="23" fillId="0" borderId="0" xfId="0" applyFont="true" applyFill="true" applyBorder="true" applyAlignment="true">
      <alignment horizontal="right" vertical="center"/>
    </xf>
    <xf numFmtId="0" fontId="4" fillId="4" borderId="10" xfId="0" applyFont="true" applyFill="true" applyBorder="true" applyAlignment="true">
      <alignment horizontal="center" vertical="center"/>
    </xf>
    <xf numFmtId="183" fontId="4" fillId="4" borderId="8" xfId="0" applyNumberFormat="true" applyFont="true" applyFill="true" applyBorder="true" applyAlignment="true">
      <alignment horizontal="center" vertical="center" wrapText="true"/>
    </xf>
    <xf numFmtId="0" fontId="4" fillId="4" borderId="12" xfId="0" applyFont="true" applyFill="true" applyBorder="true" applyAlignment="true">
      <alignment vertical="center"/>
    </xf>
    <xf numFmtId="2" fontId="7" fillId="4" borderId="13" xfId="0" applyNumberFormat="true" applyFont="true" applyFill="true" applyBorder="true" applyAlignment="true">
      <alignment horizontal="right" vertical="center"/>
    </xf>
    <xf numFmtId="2" fontId="7" fillId="4" borderId="0" xfId="0" applyNumberFormat="true" applyFont="true" applyFill="true" applyBorder="true" applyAlignment="true">
      <alignment horizontal="right" vertical="center"/>
    </xf>
    <xf numFmtId="182" fontId="7" fillId="4" borderId="0" xfId="0" applyNumberFormat="true" applyFont="true" applyFill="true" applyBorder="true" applyAlignment="true">
      <alignment horizontal="right" vertical="center"/>
    </xf>
    <xf numFmtId="0" fontId="6" fillId="4" borderId="12" xfId="0" applyFont="true" applyFill="true" applyBorder="true" applyAlignment="true">
      <alignment vertical="center"/>
    </xf>
    <xf numFmtId="0" fontId="4" fillId="4" borderId="7" xfId="0" applyFont="true" applyFill="true" applyBorder="true" applyAlignment="true">
      <alignment vertical="center"/>
    </xf>
    <xf numFmtId="2" fontId="7" fillId="4" borderId="5" xfId="0" applyNumberFormat="true" applyFont="true" applyFill="true" applyBorder="true" applyAlignment="true">
      <alignment horizontal="right" vertical="center"/>
    </xf>
    <xf numFmtId="2" fontId="7" fillId="4" borderId="1" xfId="0" applyNumberFormat="true" applyFont="true" applyFill="true" applyBorder="true" applyAlignment="true">
      <alignment horizontal="right" vertical="center"/>
    </xf>
    <xf numFmtId="182" fontId="7" fillId="4" borderId="1" xfId="0" applyNumberFormat="true" applyFont="true" applyFill="true" applyBorder="true" applyAlignment="true">
      <alignment horizontal="right" vertical="center"/>
    </xf>
    <xf numFmtId="0" fontId="4" fillId="0" borderId="10" xfId="0" applyFont="true" applyFill="true" applyBorder="true" applyAlignment="true">
      <alignment horizontal="center" vertical="center"/>
    </xf>
    <xf numFmtId="179" fontId="4" fillId="0" borderId="2" xfId="0" applyNumberFormat="true" applyFont="true" applyFill="true" applyBorder="true" applyAlignment="true">
      <alignment horizontal="center" vertical="center"/>
    </xf>
    <xf numFmtId="179" fontId="4" fillId="0" borderId="10" xfId="0" applyNumberFormat="true" applyFont="true" applyFill="true" applyBorder="true" applyAlignment="true">
      <alignment horizontal="center" vertical="center"/>
    </xf>
    <xf numFmtId="183" fontId="4" fillId="0" borderId="8" xfId="0" applyNumberFormat="true" applyFont="true" applyFill="true" applyBorder="true" applyAlignment="true">
      <alignment horizontal="center" vertical="center"/>
    </xf>
    <xf numFmtId="0" fontId="4" fillId="0" borderId="6" xfId="0" applyFont="true" applyFill="true" applyBorder="true" applyAlignment="true">
      <alignment vertical="center"/>
    </xf>
    <xf numFmtId="2" fontId="5" fillId="0" borderId="13" xfId="0" applyNumberFormat="true" applyFont="true" applyFill="true" applyBorder="true" applyAlignment="true">
      <alignment horizontal="right" vertical="center"/>
    </xf>
    <xf numFmtId="2" fontId="5" fillId="0" borderId="0" xfId="0" applyNumberFormat="true" applyFont="true" applyFill="true" applyBorder="true" applyAlignment="true">
      <alignment horizontal="right" vertical="center"/>
    </xf>
    <xf numFmtId="182" fontId="5" fillId="0" borderId="0" xfId="0" applyNumberFormat="true" applyFont="true" applyFill="true" applyBorder="true" applyAlignment="true">
      <alignment horizontal="right" vertical="center"/>
    </xf>
    <xf numFmtId="0" fontId="6" fillId="0" borderId="12" xfId="0" applyFont="true" applyFill="true" applyBorder="true" applyAlignment="true">
      <alignment vertical="center"/>
    </xf>
    <xf numFmtId="2" fontId="7" fillId="0" borderId="0" xfId="0" applyNumberFormat="true" applyFont="true" applyFill="true" applyBorder="true" applyAlignment="true">
      <alignment horizontal="right" vertical="center"/>
    </xf>
    <xf numFmtId="182" fontId="7" fillId="0" borderId="0" xfId="0" applyNumberFormat="true" applyFont="true" applyFill="true" applyBorder="true" applyAlignment="true">
      <alignment horizontal="right" vertical="center"/>
    </xf>
    <xf numFmtId="0" fontId="4" fillId="0" borderId="12" xfId="0" applyFont="true" applyFill="true" applyBorder="true" applyAlignment="true">
      <alignment vertical="center"/>
    </xf>
    <xf numFmtId="0" fontId="6" fillId="0" borderId="7" xfId="0" applyFont="true" applyFill="true" applyBorder="true" applyAlignment="true">
      <alignment vertical="center"/>
    </xf>
    <xf numFmtId="2" fontId="7" fillId="0" borderId="1" xfId="0" applyNumberFormat="true" applyFont="true" applyFill="true" applyBorder="true" applyAlignment="true">
      <alignment horizontal="right" vertical="center"/>
    </xf>
    <xf numFmtId="182" fontId="7" fillId="0" borderId="1" xfId="0" applyNumberFormat="true" applyFont="true" applyFill="true" applyBorder="true" applyAlignment="true">
      <alignment horizontal="right" vertical="center"/>
    </xf>
    <xf numFmtId="0" fontId="24" fillId="0" borderId="0" xfId="0" applyFont="true" applyAlignment="true">
      <alignment vertical="center"/>
    </xf>
    <xf numFmtId="183" fontId="6" fillId="0" borderId="0" xfId="0" applyNumberFormat="true" applyFont="true"/>
    <xf numFmtId="182" fontId="19" fillId="0" borderId="0" xfId="0" applyNumberFormat="true" applyFont="true"/>
    <xf numFmtId="177" fontId="0" fillId="0" borderId="0" xfId="0" applyNumberFormat="true" applyFont="true"/>
    <xf numFmtId="178" fontId="0" fillId="0" borderId="0" xfId="0" applyNumberFormat="true" applyFont="true"/>
    <xf numFmtId="0" fontId="4" fillId="0" borderId="10" xfId="0" applyFont="true" applyBorder="true" applyAlignment="true">
      <alignment horizontal="center" vertical="center"/>
    </xf>
    <xf numFmtId="0" fontId="4" fillId="0" borderId="2" xfId="0" applyFont="true" applyBorder="true" applyAlignment="true">
      <alignment horizontal="center" vertical="center"/>
    </xf>
    <xf numFmtId="0" fontId="11" fillId="0" borderId="8" xfId="0" applyFont="true" applyBorder="true" applyAlignment="true">
      <alignment horizontal="center" vertical="center" wrapText="true"/>
    </xf>
    <xf numFmtId="0" fontId="4" fillId="0" borderId="14" xfId="0" applyFont="true" applyBorder="true" applyAlignment="true">
      <alignment horizontal="center" vertical="center"/>
    </xf>
    <xf numFmtId="0" fontId="4" fillId="0" borderId="15" xfId="0" applyFont="true" applyBorder="true" applyAlignment="true">
      <alignment horizontal="center" vertical="center" wrapText="true"/>
    </xf>
    <xf numFmtId="0" fontId="11" fillId="0" borderId="0" xfId="0" applyFont="true" applyBorder="true" applyAlignment="true">
      <alignment horizontal="center" vertical="center" wrapText="true"/>
    </xf>
    <xf numFmtId="0" fontId="4" fillId="0" borderId="12" xfId="0" applyFont="true" applyBorder="true" applyAlignment="true">
      <alignment horizontal="left" vertical="center"/>
    </xf>
    <xf numFmtId="184" fontId="7" fillId="0" borderId="14" xfId="0" applyNumberFormat="true" applyFont="true" applyFill="true" applyBorder="true" applyAlignment="true">
      <alignment horizontal="right" vertical="center"/>
    </xf>
    <xf numFmtId="182" fontId="7" fillId="0" borderId="0" xfId="0" applyNumberFormat="true" applyFont="true" applyFill="true" applyAlignment="true">
      <alignment horizontal="right" vertical="center"/>
    </xf>
    <xf numFmtId="0" fontId="6" fillId="0" borderId="12" xfId="0" applyFont="true" applyBorder="true" applyAlignment="true">
      <alignment horizontal="left" vertical="center"/>
    </xf>
    <xf numFmtId="0" fontId="6" fillId="0" borderId="14" xfId="0" applyFont="true" applyBorder="true" applyAlignment="true">
      <alignment horizontal="center" vertical="center"/>
    </xf>
    <xf numFmtId="0" fontId="4" fillId="0" borderId="12" xfId="0" applyFont="true" applyBorder="true" applyAlignment="true">
      <alignment vertical="center"/>
    </xf>
    <xf numFmtId="0" fontId="6" fillId="0" borderId="7" xfId="0" applyFont="true" applyBorder="true" applyAlignment="true">
      <alignment vertical="center"/>
    </xf>
    <xf numFmtId="0" fontId="6" fillId="0" borderId="11" xfId="0" applyFont="true" applyBorder="true" applyAlignment="true">
      <alignment horizontal="center" vertical="center"/>
    </xf>
    <xf numFmtId="0" fontId="4" fillId="0" borderId="0" xfId="0" applyFont="true" applyFill="true" applyBorder="true" applyAlignment="true">
      <alignment vertical="center"/>
    </xf>
    <xf numFmtId="0" fontId="6" fillId="0" borderId="15" xfId="0" applyFont="true" applyFill="true" applyBorder="true" applyAlignment="true">
      <alignment horizontal="center" vertical="center"/>
    </xf>
    <xf numFmtId="0" fontId="6" fillId="0" borderId="0" xfId="0" applyFont="true" applyFill="true" applyBorder="true" applyAlignment="true">
      <alignment vertical="center"/>
    </xf>
    <xf numFmtId="0" fontId="6" fillId="0" borderId="14" xfId="0" applyFont="true" applyFill="true" applyBorder="true" applyAlignment="true">
      <alignment horizontal="center" vertical="center"/>
    </xf>
    <xf numFmtId="184" fontId="7" fillId="0" borderId="11" xfId="0" applyNumberFormat="true" applyFont="true" applyFill="true" applyBorder="true" applyAlignment="true">
      <alignment horizontal="right" vertical="center"/>
    </xf>
    <xf numFmtId="0" fontId="24" fillId="0" borderId="3" xfId="0" applyFont="true" applyFill="true" applyBorder="true" applyAlignment="true">
      <alignment horizontal="left" wrapText="true"/>
    </xf>
    <xf numFmtId="0" fontId="25" fillId="5" borderId="0" xfId="0" applyFont="true" applyFill="true" applyAlignment="true">
      <alignment horizontal="center"/>
    </xf>
    <xf numFmtId="0" fontId="22" fillId="0" borderId="0" xfId="0" applyFont="true" applyAlignment="true"/>
    <xf numFmtId="0" fontId="23" fillId="2" borderId="0" xfId="0" applyFont="true" applyFill="true" applyBorder="true" applyAlignment="true">
      <alignment horizontal="right" vertical="center"/>
    </xf>
    <xf numFmtId="0" fontId="4" fillId="4" borderId="9" xfId="0" applyFont="true" applyFill="true" applyBorder="true" applyAlignment="true">
      <alignment horizontal="center" vertical="center" wrapText="true"/>
    </xf>
    <xf numFmtId="0" fontId="4" fillId="4" borderId="8" xfId="0" applyFont="true" applyFill="true" applyBorder="true" applyAlignment="true">
      <alignment horizontal="center" vertical="center" wrapText="true"/>
    </xf>
    <xf numFmtId="0" fontId="4" fillId="4" borderId="12" xfId="0" applyFont="true" applyFill="true" applyBorder="true" applyAlignment="true">
      <alignment horizontal="left" vertical="center"/>
    </xf>
    <xf numFmtId="0" fontId="4" fillId="4" borderId="15" xfId="0" applyFont="true" applyFill="true" applyBorder="true" applyAlignment="true">
      <alignment horizontal="center" vertical="center" wrapText="true"/>
    </xf>
    <xf numFmtId="0" fontId="4" fillId="4" borderId="0" xfId="0" applyFont="true" applyFill="true" applyBorder="true" applyAlignment="true">
      <alignment horizontal="center" vertical="center" wrapText="true"/>
    </xf>
    <xf numFmtId="0" fontId="0" fillId="0" borderId="12" xfId="0" applyFont="true" applyBorder="true"/>
    <xf numFmtId="0" fontId="0" fillId="0" borderId="14" xfId="0" applyFont="true" applyBorder="true"/>
    <xf numFmtId="0" fontId="0" fillId="0" borderId="7" xfId="0" applyFont="true" applyBorder="true"/>
    <xf numFmtId="0" fontId="0" fillId="0" borderId="11" xfId="0" applyFont="true" applyBorder="true"/>
    <xf numFmtId="0" fontId="0" fillId="0" borderId="1" xfId="0" applyFont="true" applyBorder="true"/>
    <xf numFmtId="0" fontId="0" fillId="0" borderId="0" xfId="0" applyFont="true" applyFill="true" applyBorder="true"/>
    <xf numFmtId="0" fontId="0" fillId="0" borderId="3" xfId="0" applyFont="true" applyBorder="true"/>
    <xf numFmtId="0" fontId="22" fillId="0" borderId="0" xfId="0" applyFont="true" applyFill="true" applyBorder="true" applyAlignment="true">
      <alignment horizontal="center" vertical="center" wrapText="true"/>
    </xf>
    <xf numFmtId="0" fontId="1" fillId="0" borderId="0" xfId="0" applyFont="true" applyBorder="true" applyAlignment="true">
      <alignment horizontal="center" vertical="top" wrapText="true"/>
    </xf>
    <xf numFmtId="0" fontId="6" fillId="0" borderId="0" xfId="0" applyFont="true" applyBorder="true" applyAlignment="true">
      <alignment horizontal="center" vertical="top" wrapText="true"/>
    </xf>
    <xf numFmtId="0" fontId="23" fillId="0" borderId="1" xfId="0" applyFont="true" applyBorder="true" applyAlignment="true">
      <alignment horizontal="center" vertical="center" wrapText="true"/>
    </xf>
    <xf numFmtId="0" fontId="4" fillId="2" borderId="16" xfId="0" applyFont="true" applyFill="true" applyBorder="true" applyAlignment="true">
      <alignment horizontal="center" vertical="center" wrapText="true"/>
    </xf>
    <xf numFmtId="0" fontId="4" fillId="0" borderId="2" xfId="7" applyFont="true" applyFill="true" applyBorder="true" applyAlignment="true" applyProtection="true">
      <alignment horizontal="center" vertical="center"/>
      <protection locked="false"/>
    </xf>
    <xf numFmtId="0" fontId="4" fillId="0" borderId="8" xfId="7" applyFont="true" applyFill="true" applyBorder="true" applyAlignment="true" applyProtection="true">
      <alignment horizontal="center" vertical="center"/>
      <protection locked="false"/>
    </xf>
    <xf numFmtId="0" fontId="6" fillId="2" borderId="17" xfId="0" applyFont="true" applyFill="true" applyBorder="true" applyAlignment="true">
      <alignment horizontal="left" vertical="center" wrapText="true"/>
    </xf>
    <xf numFmtId="2" fontId="7" fillId="2" borderId="18" xfId="0" applyNumberFormat="true" applyFont="true" applyFill="true" applyBorder="true" applyAlignment="true">
      <alignment horizontal="right" vertical="center" wrapText="true"/>
    </xf>
    <xf numFmtId="187" fontId="7" fillId="2" borderId="3" xfId="0" applyNumberFormat="true" applyFont="true" applyFill="true" applyBorder="true" applyAlignment="true">
      <alignment horizontal="right" vertical="center" wrapText="true"/>
    </xf>
    <xf numFmtId="2" fontId="7" fillId="2" borderId="19" xfId="0" applyNumberFormat="true" applyFont="true" applyFill="true" applyBorder="true" applyAlignment="true">
      <alignment horizontal="right" vertical="center" wrapText="true"/>
    </xf>
    <xf numFmtId="187" fontId="7" fillId="2" borderId="0" xfId="0" applyNumberFormat="true" applyFont="true" applyFill="true" applyBorder="true" applyAlignment="true">
      <alignment horizontal="right" vertical="center" wrapText="true"/>
    </xf>
    <xf numFmtId="0" fontId="6" fillId="2" borderId="20" xfId="0" applyFont="true" applyFill="true" applyBorder="true" applyAlignment="true">
      <alignment horizontal="left" vertical="center" wrapText="true"/>
    </xf>
    <xf numFmtId="2" fontId="7" fillId="2" borderId="21" xfId="0" applyNumberFormat="true" applyFont="true" applyFill="true" applyBorder="true" applyAlignment="true">
      <alignment horizontal="right" vertical="center" wrapText="true"/>
    </xf>
    <xf numFmtId="187" fontId="7" fillId="2" borderId="22" xfId="0" applyNumberFormat="true" applyFont="true" applyFill="true" applyBorder="true" applyAlignment="true">
      <alignment horizontal="right" vertical="center" wrapText="true"/>
    </xf>
    <xf numFmtId="0" fontId="22" fillId="0" borderId="0" xfId="7" applyFont="true" applyFill="true" applyBorder="true" applyAlignment="true" applyProtection="true">
      <alignment horizontal="center" vertical="center"/>
      <protection locked="false"/>
    </xf>
    <xf numFmtId="0" fontId="26" fillId="0" borderId="0" xfId="7" applyFont="true" applyFill="true" applyBorder="true" applyAlignment="true" applyProtection="true">
      <alignment horizontal="center" vertical="center"/>
      <protection locked="false"/>
    </xf>
    <xf numFmtId="0" fontId="27" fillId="0" borderId="0" xfId="7" applyFont="true" applyBorder="true" applyAlignment="true" applyProtection="true">
      <alignment horizontal="center" vertical="center"/>
      <protection locked="false"/>
    </xf>
    <xf numFmtId="0" fontId="6" fillId="0" borderId="0" xfId="7" applyFont="true" applyBorder="true" applyAlignment="true" applyProtection="true">
      <protection locked="false"/>
    </xf>
    <xf numFmtId="0" fontId="23" fillId="0" borderId="0" xfId="7" applyFont="true" applyFill="true" applyBorder="true" applyProtection="true">
      <protection locked="false"/>
    </xf>
    <xf numFmtId="0" fontId="4" fillId="0" borderId="10" xfId="7" applyFont="true" applyBorder="true" applyAlignment="true" applyProtection="true">
      <alignment horizontal="center" vertical="center"/>
      <protection locked="false"/>
    </xf>
    <xf numFmtId="185" fontId="4" fillId="0" borderId="6" xfId="7" applyNumberFormat="true" applyFont="true" applyFill="true" applyBorder="true" applyAlignment="true" applyProtection="true">
      <alignment horizontal="left" vertical="center" wrapText="true"/>
      <protection locked="false"/>
    </xf>
    <xf numFmtId="185" fontId="4" fillId="0" borderId="3" xfId="7" applyNumberFormat="true" applyFont="true" applyFill="true" applyBorder="true" applyAlignment="true" applyProtection="true">
      <alignment horizontal="center" vertical="center" wrapText="true"/>
      <protection locked="false"/>
    </xf>
    <xf numFmtId="184" fontId="5" fillId="0" borderId="15" xfId="7" applyNumberFormat="true" applyFont="true" applyFill="true" applyBorder="true" applyAlignment="true" applyProtection="true">
      <alignment horizontal="right" vertical="center"/>
    </xf>
    <xf numFmtId="182" fontId="5" fillId="0" borderId="3" xfId="7" applyNumberFormat="true" applyFont="true" applyFill="true" applyBorder="true" applyAlignment="true" applyProtection="true">
      <alignment horizontal="right" vertical="center"/>
    </xf>
    <xf numFmtId="185" fontId="6" fillId="0" borderId="12" xfId="7" applyNumberFormat="true" applyFont="true" applyFill="true" applyBorder="true" applyAlignment="true" applyProtection="true">
      <alignment vertical="center" wrapText="true"/>
      <protection locked="false"/>
    </xf>
    <xf numFmtId="185" fontId="6" fillId="0" borderId="0" xfId="7" applyNumberFormat="true" applyFont="true" applyFill="true" applyBorder="true" applyAlignment="true" applyProtection="true">
      <alignment horizontal="center" vertical="center" wrapText="true"/>
      <protection locked="false"/>
    </xf>
    <xf numFmtId="184" fontId="7" fillId="0" borderId="14" xfId="7" applyNumberFormat="true" applyFont="true" applyFill="true" applyBorder="true" applyAlignment="true" applyProtection="true">
      <alignment horizontal="right" vertical="center"/>
    </xf>
    <xf numFmtId="182" fontId="7" fillId="0" borderId="0" xfId="7" applyNumberFormat="true" applyFont="true" applyFill="true" applyBorder="true" applyAlignment="true" applyProtection="true">
      <alignment horizontal="right" vertical="center"/>
    </xf>
    <xf numFmtId="185" fontId="6" fillId="0" borderId="12" xfId="7" applyNumberFormat="true" applyFont="true" applyFill="true" applyBorder="true" applyAlignment="true" applyProtection="true">
      <alignment horizontal="center" vertical="center" wrapText="true"/>
      <protection locked="false"/>
    </xf>
    <xf numFmtId="185" fontId="6" fillId="0" borderId="7" xfId="7" applyNumberFormat="true" applyFont="true" applyFill="true" applyBorder="true" applyAlignment="true" applyProtection="true">
      <alignment horizontal="center" vertical="center" wrapText="true"/>
      <protection locked="false"/>
    </xf>
    <xf numFmtId="185" fontId="6" fillId="0" borderId="1" xfId="7" applyNumberFormat="true" applyFont="true" applyFill="true" applyBorder="true" applyAlignment="true" applyProtection="true">
      <alignment horizontal="center" vertical="center" wrapText="true"/>
      <protection locked="false"/>
    </xf>
    <xf numFmtId="184" fontId="7" fillId="0" borderId="11" xfId="7" applyNumberFormat="true" applyFont="true" applyFill="true" applyBorder="true" applyAlignment="true" applyProtection="true">
      <alignment horizontal="right" vertical="center"/>
    </xf>
    <xf numFmtId="182" fontId="7" fillId="0" borderId="1" xfId="7" applyNumberFormat="true" applyFont="true" applyFill="true" applyBorder="true" applyAlignment="true" applyProtection="true">
      <alignment horizontal="right" vertical="center"/>
    </xf>
    <xf numFmtId="0" fontId="24" fillId="0" borderId="0" xfId="0" applyFont="true"/>
    <xf numFmtId="0" fontId="7" fillId="0" borderId="0" xfId="0" applyFont="true"/>
    <xf numFmtId="0" fontId="0" fillId="0" borderId="0" xfId="0" applyFont="true" applyFill="true"/>
    <xf numFmtId="0" fontId="0" fillId="0" borderId="0" xfId="0" applyFont="true" applyAlignment="true">
      <alignment horizontal="center" vertical="center"/>
    </xf>
    <xf numFmtId="0" fontId="22" fillId="0" borderId="0" xfId="0" applyFont="true" applyFill="true" applyAlignment="true">
      <alignment horizontal="center" vertical="center"/>
    </xf>
    <xf numFmtId="0" fontId="6" fillId="0" borderId="0" xfId="0" applyFont="true" applyAlignment="true">
      <alignment horizontal="center" vertical="center"/>
    </xf>
    <xf numFmtId="0" fontId="23" fillId="0" borderId="0" xfId="0" applyFont="true"/>
    <xf numFmtId="0" fontId="4" fillId="4" borderId="9" xfId="0" applyFont="true" applyFill="true" applyBorder="true" applyAlignment="true">
      <alignment horizontal="center" vertical="center"/>
    </xf>
    <xf numFmtId="0" fontId="4" fillId="4" borderId="2" xfId="0" applyFont="true" applyFill="true" applyBorder="true" applyAlignment="true">
      <alignment horizontal="center" vertical="center"/>
    </xf>
    <xf numFmtId="0" fontId="4" fillId="0" borderId="6" xfId="0" applyFont="true" applyBorder="true" applyAlignment="true">
      <alignment vertical="center"/>
    </xf>
    <xf numFmtId="0" fontId="4" fillId="0" borderId="4" xfId="0" applyFont="true" applyBorder="true" applyAlignment="true">
      <alignment horizontal="center" vertical="center"/>
    </xf>
    <xf numFmtId="2" fontId="0" fillId="0" borderId="14" xfId="0" applyNumberFormat="true" applyFont="true" applyBorder="true"/>
    <xf numFmtId="187" fontId="0" fillId="0" borderId="14" xfId="0" applyNumberFormat="true" applyFont="true" applyBorder="true"/>
    <xf numFmtId="0" fontId="6" fillId="0" borderId="12" xfId="0" applyFont="true" applyBorder="true" applyAlignment="true">
      <alignment vertical="center"/>
    </xf>
    <xf numFmtId="0" fontId="6" fillId="0" borderId="13" xfId="0" applyFont="true" applyBorder="true" applyAlignment="true">
      <alignment horizontal="center" vertical="center"/>
    </xf>
    <xf numFmtId="0" fontId="6" fillId="0" borderId="0" xfId="0" applyFont="true" applyBorder="true" applyAlignment="true">
      <alignment horizontal="center" vertical="center"/>
    </xf>
    <xf numFmtId="0" fontId="4" fillId="0" borderId="0" xfId="0" applyFont="true" applyBorder="true" applyAlignment="true">
      <alignment horizontal="center" vertical="center"/>
    </xf>
    <xf numFmtId="0" fontId="6" fillId="0" borderId="1" xfId="0" applyFont="true" applyBorder="true" applyAlignment="true">
      <alignment horizontal="center" vertical="center"/>
    </xf>
    <xf numFmtId="0" fontId="22" fillId="0" borderId="0" xfId="0" applyFont="true" applyAlignment="true">
      <alignment vertical="center"/>
    </xf>
    <xf numFmtId="0" fontId="28" fillId="5" borderId="0" xfId="0" applyFont="true" applyFill="true" applyAlignment="true">
      <alignment horizontal="center"/>
    </xf>
    <xf numFmtId="0" fontId="0" fillId="0" borderId="12" xfId="0" applyFont="true" applyFill="true" applyBorder="true"/>
    <xf numFmtId="0" fontId="0" fillId="0" borderId="7" xfId="0" applyFont="true" applyFill="true" applyBorder="true"/>
    <xf numFmtId="49" fontId="4" fillId="4" borderId="3" xfId="0" applyNumberFormat="true" applyFont="true" applyFill="true" applyBorder="true" applyAlignment="true">
      <alignment horizontal="left" vertical="center"/>
    </xf>
    <xf numFmtId="187" fontId="7" fillId="0" borderId="13" xfId="0" applyNumberFormat="true" applyFont="true" applyFill="true" applyBorder="true" applyAlignment="true">
      <alignment horizontal="right" vertical="center"/>
    </xf>
    <xf numFmtId="49" fontId="6" fillId="4" borderId="0" xfId="0" applyNumberFormat="true" applyFont="true" applyFill="true" applyBorder="true" applyAlignment="true">
      <alignment horizontal="left" vertical="center"/>
    </xf>
    <xf numFmtId="49" fontId="6" fillId="0" borderId="0" xfId="0" applyNumberFormat="true" applyFont="true" applyFill="true" applyBorder="true" applyAlignment="true">
      <alignment horizontal="left" vertical="center"/>
    </xf>
    <xf numFmtId="49" fontId="6" fillId="0" borderId="12" xfId="0" applyNumberFormat="true" applyFont="true" applyFill="true" applyBorder="true" applyAlignment="true">
      <alignment horizontal="left" vertical="center"/>
    </xf>
    <xf numFmtId="187" fontId="7" fillId="4" borderId="13" xfId="0" applyNumberFormat="true" applyFont="true" applyFill="true" applyBorder="true" applyAlignment="true">
      <alignment horizontal="right" vertical="center"/>
    </xf>
    <xf numFmtId="49" fontId="6" fillId="0" borderId="7" xfId="0" applyNumberFormat="true" applyFont="true" applyFill="true" applyBorder="true" applyAlignment="true">
      <alignment horizontal="left" vertical="center"/>
    </xf>
    <xf numFmtId="187" fontId="7" fillId="4" borderId="5" xfId="0" applyNumberFormat="true" applyFont="true" applyFill="true" applyBorder="true" applyAlignment="true">
      <alignment horizontal="right" vertical="center"/>
    </xf>
    <xf numFmtId="187" fontId="29" fillId="4" borderId="13" xfId="0" applyNumberFormat="true" applyFont="true" applyFill="true" applyBorder="true" applyAlignment="true">
      <alignment horizontal="right" vertical="center"/>
    </xf>
    <xf numFmtId="1" fontId="7" fillId="4" borderId="13" xfId="0" applyNumberFormat="true" applyFont="true" applyFill="true" applyBorder="true" applyAlignment="true">
      <alignment horizontal="right" vertical="center"/>
    </xf>
    <xf numFmtId="0" fontId="17" fillId="0" borderId="0" xfId="0" applyFont="true" applyFill="true"/>
    <xf numFmtId="0" fontId="30" fillId="0" borderId="0" xfId="0" applyFont="true" applyFill="true"/>
    <xf numFmtId="0" fontId="31" fillId="6" borderId="0" xfId="0" applyFont="true" applyFill="true" applyAlignment="true">
      <alignment horizontal="center" vertical="center" wrapText="true"/>
    </xf>
    <xf numFmtId="0" fontId="0" fillId="0" borderId="0" xfId="0" applyFont="true" applyFill="true" applyAlignment="true"/>
    <xf numFmtId="0" fontId="19" fillId="0" borderId="1" xfId="0" applyFont="true" applyFill="true" applyBorder="true" applyAlignment="true">
      <alignment horizontal="right"/>
    </xf>
    <xf numFmtId="0" fontId="11" fillId="0" borderId="10" xfId="0" applyFont="true" applyFill="true" applyBorder="true" applyAlignment="true">
      <alignment horizontal="center" vertical="center" wrapText="true"/>
    </xf>
    <xf numFmtId="0" fontId="11" fillId="0" borderId="8" xfId="0" applyFont="true" applyFill="true" applyBorder="true" applyAlignment="true">
      <alignment horizontal="center" vertical="center" wrapText="true"/>
    </xf>
    <xf numFmtId="182" fontId="11" fillId="0" borderId="8" xfId="0" applyNumberFormat="true" applyFont="true" applyBorder="true" applyAlignment="true">
      <alignment horizontal="center" vertical="center"/>
    </xf>
    <xf numFmtId="0" fontId="11" fillId="0" borderId="0" xfId="0" applyFont="true" applyFill="true" applyBorder="true" applyAlignment="true">
      <alignment horizontal="center" vertical="center" wrapText="true"/>
    </xf>
    <xf numFmtId="0" fontId="11" fillId="0" borderId="3" xfId="0" applyFont="true" applyFill="true" applyBorder="true" applyAlignment="true">
      <alignment horizontal="left" vertical="center" wrapText="true"/>
    </xf>
    <xf numFmtId="184" fontId="5" fillId="0" borderId="15" xfId="0" applyNumberFormat="true" applyFont="true" applyFill="true" applyBorder="true" applyAlignment="true">
      <alignment horizontal="center" vertical="center" wrapText="true"/>
    </xf>
    <xf numFmtId="182" fontId="5" fillId="0" borderId="3" xfId="0" applyNumberFormat="true" applyFont="true" applyFill="true" applyBorder="true" applyAlignment="true">
      <alignment horizontal="center" vertical="center" wrapText="true"/>
    </xf>
    <xf numFmtId="182" fontId="11" fillId="0" borderId="0" xfId="0" applyNumberFormat="true" applyFont="true" applyFill="true" applyBorder="true" applyAlignment="true">
      <alignment horizontal="center" vertical="center" wrapText="true"/>
    </xf>
    <xf numFmtId="0" fontId="32" fillId="0" borderId="12" xfId="0" applyFont="true" applyFill="true" applyBorder="true" applyAlignment="true">
      <alignment horizontal="left" vertical="center" wrapText="true"/>
    </xf>
    <xf numFmtId="184" fontId="5" fillId="0" borderId="12" xfId="0" applyNumberFormat="true" applyFont="true" applyFill="true" applyBorder="true" applyAlignment="true">
      <alignment horizontal="center" vertical="center" wrapText="true"/>
    </xf>
    <xf numFmtId="182" fontId="5" fillId="0" borderId="0" xfId="0" applyNumberFormat="true" applyFont="true" applyFill="true" applyBorder="true" applyAlignment="true">
      <alignment horizontal="center" vertical="center" wrapText="true"/>
    </xf>
    <xf numFmtId="0" fontId="32" fillId="0" borderId="1" xfId="0" applyFont="true" applyFill="true" applyBorder="true" applyAlignment="true">
      <alignment horizontal="left" vertical="center" wrapText="true"/>
    </xf>
    <xf numFmtId="184" fontId="5" fillId="0" borderId="11" xfId="0" applyNumberFormat="true" applyFont="true" applyFill="true" applyBorder="true" applyAlignment="true">
      <alignment horizontal="center" vertical="center" wrapText="true"/>
    </xf>
    <xf numFmtId="182" fontId="5" fillId="0" borderId="1" xfId="0" applyNumberFormat="true" applyFont="true" applyFill="true" applyBorder="true" applyAlignment="true">
      <alignment horizontal="center" vertical="center" wrapText="true"/>
    </xf>
    <xf numFmtId="0" fontId="30" fillId="0" borderId="0" xfId="0" applyFont="true" applyFill="true" applyBorder="true"/>
    <xf numFmtId="0" fontId="28" fillId="6" borderId="0" xfId="0" applyFont="true" applyFill="true" applyAlignment="true">
      <alignment horizontal="center"/>
    </xf>
    <xf numFmtId="0" fontId="0" fillId="4" borderId="0" xfId="0" applyFont="true" applyFill="true"/>
    <xf numFmtId="0" fontId="11" fillId="0" borderId="10" xfId="0" applyFont="true" applyBorder="true" applyAlignment="true">
      <alignment horizontal="center" vertical="center"/>
    </xf>
    <xf numFmtId="0" fontId="11" fillId="0" borderId="2" xfId="0" applyFont="true" applyBorder="true" applyAlignment="true">
      <alignment horizontal="center" vertical="center"/>
    </xf>
    <xf numFmtId="0" fontId="32" fillId="0" borderId="6" xfId="0" applyFont="true" applyBorder="true" applyAlignment="true">
      <alignment horizontal="left" vertical="center"/>
    </xf>
    <xf numFmtId="0" fontId="32" fillId="0" borderId="15" xfId="0" applyFont="true" applyBorder="true" applyAlignment="true">
      <alignment horizontal="center" vertical="center"/>
    </xf>
    <xf numFmtId="1" fontId="6" fillId="4" borderId="3" xfId="0" applyNumberFormat="true" applyFont="true" applyFill="true" applyBorder="true" applyAlignment="true">
      <alignment horizontal="center" vertical="center"/>
    </xf>
    <xf numFmtId="182" fontId="11" fillId="0" borderId="4" xfId="0" applyNumberFormat="true" applyFont="true" applyBorder="true" applyAlignment="true">
      <alignment horizontal="center" vertical="center"/>
    </xf>
    <xf numFmtId="0" fontId="32" fillId="0" borderId="12" xfId="0" applyFont="true" applyBorder="true" applyAlignment="true">
      <alignment horizontal="left" vertical="center"/>
    </xf>
    <xf numFmtId="0" fontId="32" fillId="0" borderId="14" xfId="0" applyFont="true" applyBorder="true" applyAlignment="true">
      <alignment horizontal="center" vertical="center"/>
    </xf>
    <xf numFmtId="1" fontId="6" fillId="4" borderId="0" xfId="0" applyNumberFormat="true" applyFont="true" applyFill="true" applyBorder="true" applyAlignment="true">
      <alignment horizontal="center" vertical="center"/>
    </xf>
    <xf numFmtId="182" fontId="32" fillId="0" borderId="13" xfId="0" applyNumberFormat="true" applyFont="true" applyBorder="true" applyAlignment="true">
      <alignment horizontal="center" vertical="center"/>
    </xf>
    <xf numFmtId="2" fontId="6" fillId="0" borderId="0" xfId="0" applyNumberFormat="true" applyFont="true" applyBorder="true" applyAlignment="true">
      <alignment vertical="center"/>
    </xf>
    <xf numFmtId="182" fontId="7" fillId="0" borderId="13" xfId="0" applyNumberFormat="true" applyFont="true" applyBorder="true" applyAlignment="true">
      <alignment horizontal="center" vertical="center"/>
    </xf>
    <xf numFmtId="2" fontId="6" fillId="0" borderId="1" xfId="0" applyNumberFormat="true" applyFont="true" applyBorder="true" applyAlignment="true">
      <alignment vertical="center"/>
    </xf>
    <xf numFmtId="182" fontId="7" fillId="0" borderId="5" xfId="0" applyNumberFormat="true" applyFont="true" applyBorder="true" applyAlignment="true">
      <alignment horizontal="center" vertical="center"/>
    </xf>
    <xf numFmtId="0" fontId="22" fillId="4" borderId="0" xfId="0" applyFont="true" applyFill="true" applyAlignment="true"/>
    <xf numFmtId="0" fontId="33" fillId="0" borderId="0" xfId="0" applyFont="true"/>
    <xf numFmtId="0" fontId="1" fillId="0" borderId="0" xfId="0" applyFont="true"/>
    <xf numFmtId="0" fontId="0" fillId="0" borderId="0" xfId="0" applyFont="true" applyAlignment="true">
      <alignment horizontal="left"/>
    </xf>
    <xf numFmtId="0" fontId="34" fillId="0" borderId="0" xfId="0" applyFont="true" applyAlignment="true">
      <alignment horizontal="left" vertical="center"/>
    </xf>
    <xf numFmtId="0" fontId="23" fillId="0" borderId="0" xfId="0" applyFont="true" applyBorder="true" applyAlignment="true">
      <alignment horizontal="center" vertical="center"/>
    </xf>
    <xf numFmtId="0" fontId="11" fillId="0" borderId="8" xfId="0" applyFont="true" applyBorder="true" applyAlignment="true">
      <alignment horizontal="center" vertical="center"/>
    </xf>
    <xf numFmtId="0" fontId="11" fillId="0" borderId="6" xfId="0" applyFont="true" applyBorder="true" applyAlignment="true">
      <alignment horizontal="left" vertical="center"/>
    </xf>
    <xf numFmtId="182" fontId="5" fillId="0" borderId="4" xfId="0" applyNumberFormat="true" applyFont="true" applyBorder="true" applyAlignment="true">
      <alignment horizontal="center" vertical="center"/>
    </xf>
    <xf numFmtId="0" fontId="32" fillId="0" borderId="0" xfId="0" applyFont="true" applyBorder="true" applyAlignment="true">
      <alignment horizontal="left" vertical="center"/>
    </xf>
    <xf numFmtId="182" fontId="5" fillId="0" borderId="13" xfId="0" applyNumberFormat="true" applyFont="true" applyBorder="true" applyAlignment="true">
      <alignment horizontal="center" vertical="center"/>
    </xf>
    <xf numFmtId="0" fontId="1" fillId="0" borderId="3" xfId="0" applyFont="true" applyFill="true" applyBorder="true" applyAlignment="true">
      <alignment horizontal="left"/>
    </xf>
    <xf numFmtId="0" fontId="1" fillId="0" borderId="0" xfId="0" applyFont="true" applyAlignment="true"/>
    <xf numFmtId="0" fontId="33" fillId="0" borderId="0" xfId="0" applyFont="true" applyAlignment="true">
      <alignment horizontal="center"/>
    </xf>
    <xf numFmtId="0" fontId="35" fillId="0" borderId="0" xfId="0" applyFont="true" applyAlignment="true"/>
    <xf numFmtId="0" fontId="33" fillId="0" borderId="0" xfId="0" applyFont="true" applyAlignment="true"/>
    <xf numFmtId="0" fontId="0" fillId="0" borderId="0" xfId="0" applyFont="true" applyAlignment="true">
      <alignment horizontal="left" vertical="center"/>
    </xf>
    <xf numFmtId="0" fontId="36" fillId="0" borderId="1" xfId="0" applyFont="true" applyBorder="true" applyAlignment="true">
      <alignment horizontal="left" vertical="center" wrapText="true"/>
    </xf>
    <xf numFmtId="0" fontId="19" fillId="0" borderId="1" xfId="0" applyFont="true" applyBorder="true" applyAlignment="true">
      <alignment horizontal="right" vertical="center" wrapText="true"/>
    </xf>
    <xf numFmtId="49" fontId="11" fillId="0" borderId="6" xfId="0" applyNumberFormat="true" applyFont="true" applyBorder="true" applyAlignment="true">
      <alignment horizontal="center" vertical="center" wrapText="true"/>
    </xf>
    <xf numFmtId="186" fontId="11" fillId="0" borderId="8" xfId="0" applyNumberFormat="true" applyFont="true" applyBorder="true" applyAlignment="true">
      <alignment horizontal="center" vertical="center"/>
    </xf>
    <xf numFmtId="0" fontId="32" fillId="0" borderId="12" xfId="0" applyFont="true" applyBorder="true" applyAlignment="true">
      <alignment horizontal="center" vertical="center"/>
    </xf>
    <xf numFmtId="49" fontId="32" fillId="0" borderId="12" xfId="0" applyNumberFormat="true" applyFont="true" applyBorder="true" applyAlignment="true">
      <alignment horizontal="center" vertical="center"/>
    </xf>
    <xf numFmtId="49" fontId="32" fillId="0" borderId="7" xfId="0" applyNumberFormat="true" applyFont="true" applyBorder="true" applyAlignment="true">
      <alignment horizontal="center" vertical="center"/>
    </xf>
    <xf numFmtId="0" fontId="4" fillId="0" borderId="6" xfId="0" applyFont="true" applyBorder="true" applyAlignment="true">
      <alignment horizontal="left" vertical="center"/>
    </xf>
    <xf numFmtId="0" fontId="0" fillId="0" borderId="0" xfId="0" applyAlignment="true">
      <alignment vertical="center"/>
    </xf>
    <xf numFmtId="0" fontId="0" fillId="0" borderId="0" xfId="0" applyAlignment="true">
      <alignment horizontal="center" vertical="center"/>
    </xf>
    <xf numFmtId="0" fontId="18" fillId="0" borderId="0" xfId="0" applyFont="true" applyFill="true" applyAlignment="true">
      <alignment horizontal="center" vertical="center"/>
    </xf>
    <xf numFmtId="0" fontId="19" fillId="0" borderId="10" xfId="0" applyFont="true" applyBorder="true" applyAlignment="true">
      <alignment horizontal="center" vertical="center"/>
    </xf>
    <xf numFmtId="0" fontId="19" fillId="0" borderId="2" xfId="0" applyFont="true" applyBorder="true" applyAlignment="true">
      <alignment horizontal="center" vertical="center"/>
    </xf>
    <xf numFmtId="0" fontId="19" fillId="0" borderId="8" xfId="0" applyFont="true" applyBorder="true" applyAlignment="true">
      <alignment horizontal="center" vertical="center"/>
    </xf>
    <xf numFmtId="0" fontId="19" fillId="0" borderId="10" xfId="0" applyFont="true" applyBorder="true" applyAlignment="true">
      <alignment vertical="center"/>
    </xf>
    <xf numFmtId="0" fontId="0" fillId="0" borderId="2" xfId="0" applyBorder="true" applyAlignment="true">
      <alignment horizontal="center" vertical="center"/>
    </xf>
    <xf numFmtId="184" fontId="0" fillId="0" borderId="2" xfId="0" applyNumberFormat="true" applyFont="true" applyFill="true" applyBorder="true" applyAlignment="true">
      <alignment horizontal="center" vertical="center"/>
    </xf>
    <xf numFmtId="187" fontId="0" fillId="0" borderId="8" xfId="0" applyNumberFormat="true" applyFont="true" applyFill="true" applyBorder="true" applyAlignment="true">
      <alignment horizontal="center" vertical="center"/>
    </xf>
    <xf numFmtId="0" fontId="0" fillId="0" borderId="10" xfId="0" applyFont="true" applyBorder="true" applyAlignment="true">
      <alignment vertical="center"/>
    </xf>
    <xf numFmtId="184" fontId="0" fillId="0" borderId="11" xfId="0" applyNumberFormat="true" applyFill="true" applyBorder="true" applyAlignment="true">
      <alignment horizontal="center" vertical="center"/>
    </xf>
    <xf numFmtId="184" fontId="0" fillId="0" borderId="2" xfId="0" applyNumberFormat="true" applyFill="true" applyBorder="true" applyAlignment="true">
      <alignment horizontal="center" vertical="center"/>
    </xf>
    <xf numFmtId="0" fontId="0" fillId="0" borderId="8" xfId="0" applyNumberFormat="true" applyFont="true" applyFill="true" applyBorder="true" applyAlignment="true">
      <alignment horizontal="center" vertical="center"/>
    </xf>
    <xf numFmtId="0" fontId="0" fillId="0" borderId="10" xfId="0" applyBorder="true" applyAlignment="true">
      <alignment vertical="center"/>
    </xf>
    <xf numFmtId="0" fontId="20" fillId="0" borderId="8" xfId="0" applyNumberFormat="true" applyFont="true" applyFill="true" applyBorder="true" applyAlignment="true">
      <alignment horizontal="center" vertical="center"/>
    </xf>
    <xf numFmtId="184" fontId="20" fillId="0" borderId="2" xfId="0" applyNumberFormat="true" applyFont="true" applyFill="true" applyBorder="true" applyAlignment="true">
      <alignment horizontal="center" vertical="center"/>
    </xf>
    <xf numFmtId="182" fontId="20" fillId="0" borderId="8" xfId="0" applyNumberFormat="true" applyFont="true" applyFill="true" applyBorder="true" applyAlignment="true">
      <alignment horizontal="center" vertical="center"/>
    </xf>
    <xf numFmtId="0" fontId="19" fillId="0" borderId="9" xfId="0" applyFont="true" applyBorder="true" applyAlignment="true">
      <alignment horizontal="center" vertical="center"/>
    </xf>
    <xf numFmtId="2" fontId="19" fillId="0" borderId="9" xfId="0" applyNumberFormat="true" applyFont="true" applyBorder="true" applyAlignment="true">
      <alignment horizontal="center" vertical="center"/>
    </xf>
    <xf numFmtId="187" fontId="19" fillId="0" borderId="8" xfId="0" applyNumberFormat="true" applyFont="true" applyBorder="true" applyAlignment="true">
      <alignment horizontal="center" vertical="center"/>
    </xf>
    <xf numFmtId="0" fontId="0" fillId="0" borderId="9" xfId="0" applyFont="true" applyBorder="true" applyAlignment="true">
      <alignment horizontal="left" vertical="center"/>
    </xf>
    <xf numFmtId="0" fontId="0" fillId="0" borderId="8" xfId="0" applyFont="true" applyBorder="true" applyAlignment="true">
      <alignment horizontal="left" vertical="center"/>
    </xf>
    <xf numFmtId="2" fontId="0" fillId="0" borderId="9" xfId="0" applyNumberFormat="true" applyFont="true" applyBorder="true" applyAlignment="true">
      <alignment horizontal="center" vertical="center"/>
    </xf>
    <xf numFmtId="187" fontId="0" fillId="0" borderId="8" xfId="0" applyNumberFormat="true" applyFont="true" applyBorder="true" applyAlignment="true">
      <alignment horizontal="center" vertical="center"/>
    </xf>
    <xf numFmtId="0" fontId="17" fillId="0" borderId="0" xfId="40" applyFont="true"/>
    <xf numFmtId="0" fontId="0" fillId="0" borderId="0" xfId="40" applyFont="true"/>
    <xf numFmtId="0" fontId="0" fillId="0" borderId="0" xfId="40" applyFont="true" applyAlignment="true">
      <alignment horizontal="center"/>
    </xf>
    <xf numFmtId="182" fontId="0" fillId="0" borderId="0" xfId="40" applyNumberFormat="true" applyFont="true" applyAlignment="true">
      <alignment horizontal="center"/>
    </xf>
    <xf numFmtId="0" fontId="37" fillId="0" borderId="0" xfId="40" applyFont="true" applyBorder="true" applyAlignment="true">
      <alignment horizontal="center" vertical="center"/>
    </xf>
    <xf numFmtId="0" fontId="13" fillId="0" borderId="0" xfId="40" applyFont="true" applyBorder="true" applyAlignment="true">
      <alignment horizontal="center" vertical="center"/>
    </xf>
    <xf numFmtId="182" fontId="13" fillId="0" borderId="0" xfId="40" applyNumberFormat="true" applyFont="true" applyBorder="true" applyAlignment="true">
      <alignment horizontal="center" vertical="center"/>
    </xf>
    <xf numFmtId="0" fontId="35" fillId="0" borderId="10" xfId="40" applyFont="true" applyBorder="true" applyAlignment="true">
      <alignment horizontal="center" vertical="center"/>
    </xf>
    <xf numFmtId="0" fontId="35" fillId="0" borderId="2" xfId="40" applyFont="true" applyBorder="true" applyAlignment="true">
      <alignment horizontal="center" vertical="center"/>
    </xf>
    <xf numFmtId="187" fontId="35" fillId="0" borderId="2" xfId="40" applyNumberFormat="true" applyFont="true" applyBorder="true" applyAlignment="true">
      <alignment horizontal="center" vertical="center" wrapText="true"/>
    </xf>
    <xf numFmtId="182" fontId="35" fillId="0" borderId="8" xfId="40" applyNumberFormat="true" applyFont="true" applyBorder="true" applyAlignment="true">
      <alignment horizontal="center" vertical="center" wrapText="true"/>
    </xf>
    <xf numFmtId="0" fontId="33" fillId="0" borderId="10" xfId="40" applyFont="true" applyBorder="true" applyAlignment="true">
      <alignment horizontal="left" vertical="center"/>
    </xf>
    <xf numFmtId="0" fontId="33" fillId="0" borderId="2" xfId="40" applyFont="true" applyBorder="true" applyAlignment="true">
      <alignment horizontal="center" vertical="center"/>
    </xf>
    <xf numFmtId="2" fontId="38" fillId="0" borderId="2" xfId="40" applyNumberFormat="true" applyFont="true" applyFill="true" applyBorder="true" applyAlignment="true">
      <alignment horizontal="center" vertical="center"/>
    </xf>
    <xf numFmtId="182" fontId="38" fillId="0" borderId="8" xfId="40" applyNumberFormat="true" applyFont="true" applyFill="true" applyBorder="true" applyAlignment="true">
      <alignment horizontal="center" vertical="center"/>
    </xf>
    <xf numFmtId="0" fontId="33" fillId="0" borderId="10" xfId="40" applyFont="true" applyBorder="true" applyAlignment="true">
      <alignment vertical="center"/>
    </xf>
    <xf numFmtId="0" fontId="33" fillId="0" borderId="10" xfId="40" applyFont="true" applyBorder="true" applyAlignment="true">
      <alignment vertical="center" wrapText="true"/>
    </xf>
    <xf numFmtId="0" fontId="33" fillId="0" borderId="10" xfId="40" applyFont="true" applyFill="true" applyBorder="true" applyAlignment="true">
      <alignment vertical="center"/>
    </xf>
    <xf numFmtId="182" fontId="38" fillId="0" borderId="8" xfId="4" applyNumberFormat="true" applyFont="true" applyFill="true" applyBorder="true" applyAlignment="true">
      <alignment horizontal="center" vertical="center" shrinkToFit="true"/>
    </xf>
    <xf numFmtId="0" fontId="33" fillId="0" borderId="10" xfId="40" applyFont="true" applyFill="true" applyBorder="true" applyAlignment="true">
      <alignment vertical="center" wrapText="true"/>
    </xf>
    <xf numFmtId="0" fontId="33" fillId="0" borderId="2" xfId="40" applyFont="true" applyFill="true" applyBorder="true" applyAlignment="true">
      <alignment horizontal="center" vertical="center"/>
    </xf>
    <xf numFmtId="0" fontId="33" fillId="0" borderId="2" xfId="40" applyFont="true" applyFill="true" applyBorder="true" applyAlignment="true">
      <alignment horizontal="left" vertical="center"/>
    </xf>
    <xf numFmtId="1" fontId="38" fillId="0" borderId="2" xfId="40" applyNumberFormat="true" applyFont="true" applyFill="true" applyBorder="true" applyAlignment="true">
      <alignment horizontal="center" vertical="center"/>
    </xf>
    <xf numFmtId="2" fontId="38" fillId="0" borderId="15" xfId="40" applyNumberFormat="true" applyFont="true" applyFill="true" applyBorder="true" applyAlignment="true">
      <alignment horizontal="center" vertical="center"/>
    </xf>
    <xf numFmtId="182" fontId="38" fillId="0" borderId="4" xfId="40" applyNumberFormat="true" applyFont="true" applyFill="true" applyBorder="true" applyAlignment="true">
      <alignment horizontal="center" vertical="center"/>
    </xf>
    <xf numFmtId="1" fontId="38" fillId="0" borderId="15" xfId="40" applyNumberFormat="true" applyFont="true" applyFill="true" applyBorder="true" applyAlignment="true">
      <alignment horizontal="center" vertical="center"/>
    </xf>
    <xf numFmtId="0" fontId="38" fillId="0" borderId="0" xfId="40" applyFont="true" applyAlignment="true">
      <alignment horizontal="center"/>
    </xf>
    <xf numFmtId="0" fontId="14" fillId="0" borderId="0" xfId="0" applyFont="true" applyAlignment="true">
      <alignment horizontal="center" vertical="center"/>
    </xf>
    <xf numFmtId="0" fontId="39" fillId="0" borderId="0" xfId="0" applyFont="true" applyAlignment="true">
      <alignment horizontal="center" vertical="center"/>
    </xf>
    <xf numFmtId="0" fontId="40" fillId="0" borderId="0" xfId="0" applyFont="true" applyAlignment="true">
      <alignment horizontal="center" vertical="center"/>
    </xf>
    <xf numFmtId="0" fontId="40" fillId="0" borderId="1" xfId="0" applyFont="true" applyBorder="true" applyAlignment="true">
      <alignment horizontal="center" vertical="center"/>
    </xf>
    <xf numFmtId="0" fontId="41" fillId="0" borderId="10" xfId="0" applyFont="true" applyBorder="true" applyAlignment="true">
      <alignment horizontal="center" vertical="center"/>
    </xf>
    <xf numFmtId="0" fontId="41" fillId="0" borderId="2" xfId="0" applyFont="true" applyBorder="true" applyAlignment="true">
      <alignment horizontal="center" vertical="center"/>
    </xf>
    <xf numFmtId="0" fontId="41" fillId="0" borderId="3" xfId="0" applyFont="true" applyBorder="true" applyAlignment="true">
      <alignment horizontal="center" vertical="center"/>
    </xf>
    <xf numFmtId="186" fontId="42" fillId="0" borderId="3" xfId="0" applyNumberFormat="true" applyFont="true" applyBorder="true" applyAlignment="true">
      <alignment horizontal="center" vertical="center"/>
    </xf>
    <xf numFmtId="0" fontId="41" fillId="0" borderId="0" xfId="0" applyFont="true" applyAlignment="true">
      <alignment horizontal="center" vertical="center"/>
    </xf>
    <xf numFmtId="176" fontId="42" fillId="0" borderId="0" xfId="0" applyNumberFormat="true" applyFont="true" applyAlignment="true">
      <alignment horizontal="center" vertical="center"/>
    </xf>
    <xf numFmtId="9" fontId="42" fillId="0" borderId="0" xfId="0" applyNumberFormat="true" applyFont="true" applyAlignment="true">
      <alignment horizontal="center" vertical="center"/>
    </xf>
    <xf numFmtId="0" fontId="43" fillId="0" borderId="10" xfId="0" applyFont="true" applyBorder="true" applyAlignment="true">
      <alignment horizontal="center" vertical="center"/>
    </xf>
    <xf numFmtId="0" fontId="42" fillId="0" borderId="0" xfId="0" applyFont="true" applyAlignment="true">
      <alignment horizontal="center" vertical="center"/>
    </xf>
    <xf numFmtId="0" fontId="0" fillId="0" borderId="10" xfId="0" applyBorder="true" applyAlignment="true">
      <alignment horizontal="center" vertical="center"/>
    </xf>
    <xf numFmtId="0" fontId="33" fillId="0" borderId="0" xfId="0" applyFont="true" applyAlignment="true">
      <alignment horizontal="center" vertical="center" wrapText="true"/>
    </xf>
    <xf numFmtId="0" fontId="41" fillId="0" borderId="5" xfId="0" applyFont="true" applyBorder="true" applyAlignment="true">
      <alignment horizontal="center" vertical="center"/>
    </xf>
    <xf numFmtId="0" fontId="41" fillId="0" borderId="1" xfId="0" applyFont="true" applyBorder="true" applyAlignment="true">
      <alignment horizontal="center" vertical="center"/>
    </xf>
    <xf numFmtId="0" fontId="41" fillId="0" borderId="8" xfId="0" applyFont="true" applyBorder="true" applyAlignment="true">
      <alignment horizontal="center" vertical="center"/>
    </xf>
    <xf numFmtId="9" fontId="42" fillId="0" borderId="3" xfId="0" applyNumberFormat="true" applyFont="true" applyBorder="true" applyAlignment="true">
      <alignment horizontal="center" vertical="center"/>
    </xf>
    <xf numFmtId="9" fontId="42" fillId="0" borderId="0" xfId="0" applyNumberFormat="true" applyFont="true" applyBorder="true" applyAlignment="true">
      <alignment horizontal="center" vertical="center"/>
    </xf>
    <xf numFmtId="176" fontId="33" fillId="0" borderId="0" xfId="0" applyNumberFormat="true" applyFont="true" applyAlignment="true">
      <alignment horizontal="center" vertical="center" wrapText="true"/>
    </xf>
    <xf numFmtId="176" fontId="42" fillId="0" borderId="0" xfId="0" applyNumberFormat="true" applyFont="true" applyAlignment="true">
      <alignment horizontal="center" vertical="center" wrapText="true"/>
    </xf>
  </cellXfs>
  <cellStyles count="72">
    <cellStyle name="常规" xfId="0" builtinId="0"/>
    <cellStyle name="常规_市、州，县、市（区）指标" xfId="1"/>
    <cellStyle name="0,0_x000d__x000a_NA_x000d__x000a_ 3 2 2 2" xfId="2"/>
    <cellStyle name="常规_湖南月报-200811（定） 2 2 2 2 2" xfId="3"/>
    <cellStyle name="常规_复件 月报-2005-01 2 2 2" xfId="4"/>
    <cellStyle name="常规 3 3 2 2" xfId="5"/>
    <cellStyle name="常规 3 2 3 2" xfId="6"/>
    <cellStyle name="常规 2" xfId="7"/>
    <cellStyle name="常规 16" xfId="8"/>
    <cellStyle name="常规 12" xfId="9"/>
    <cellStyle name="RowLevel_1" xfId="10"/>
    <cellStyle name="0,0&#13;&#10;NA&#13;&#10; 3 2 2 2" xfId="11"/>
    <cellStyle name="0,0&#13;&#10;NA&#13;&#10; 3 2 2" xfId="12"/>
    <cellStyle name="0,0&#13;&#10;NA&#13;&#10;" xfId="13"/>
    <cellStyle name="_ET_STYLE_NoName_00_" xfId="14"/>
    <cellStyle name="60% - 强调文字颜色 6" xfId="15" builtinId="52"/>
    <cellStyle name="20% - 强调文字颜色 6" xfId="16" builtinId="50"/>
    <cellStyle name="输出" xfId="17" builtinId="21"/>
    <cellStyle name="检查单元格" xfId="18" builtinId="23"/>
    <cellStyle name="差" xfId="19" builtinId="27"/>
    <cellStyle name="ColLevel_1" xfId="20"/>
    <cellStyle name="标题 1" xfId="21" builtinId="16"/>
    <cellStyle name="解释性文本" xfId="22" builtinId="53"/>
    <cellStyle name="标题 2" xfId="23" builtinId="17"/>
    <cellStyle name="40% - 强调文字颜色 5" xfId="24" builtinId="47"/>
    <cellStyle name="千位分隔[0]" xfId="25" builtinId="6"/>
    <cellStyle name="40% - 强调文字颜色 6" xfId="26" builtinId="51"/>
    <cellStyle name="超链接" xfId="27" builtinId="8"/>
    <cellStyle name="强调文字颜色 5" xfId="28" builtinId="45"/>
    <cellStyle name="标题 3" xfId="29" builtinId="18"/>
    <cellStyle name="汇总" xfId="30" builtinId="25"/>
    <cellStyle name="20% - 强调文字颜色 1" xfId="31" builtinId="30"/>
    <cellStyle name="40% - 强调文字颜色 1" xfId="32" builtinId="31"/>
    <cellStyle name="强调文字颜色 6" xfId="33" builtinId="49"/>
    <cellStyle name="千位分隔" xfId="34" builtinId="3"/>
    <cellStyle name="标题" xfId="35" builtinId="15"/>
    <cellStyle name="0,0_x000d_&#10;NA_x000d_&#10;" xfId="36"/>
    <cellStyle name="已访问的超链接" xfId="37" builtinId="9"/>
    <cellStyle name="常规 2 2" xfId="38"/>
    <cellStyle name="40% - 强调文字颜色 4" xfId="39" builtinId="43"/>
    <cellStyle name="常规 3" xfId="40"/>
    <cellStyle name="链接单元格" xfId="41" builtinId="24"/>
    <cellStyle name="标题 4" xfId="42" builtinId="19"/>
    <cellStyle name="20% - 强调文字颜色 2" xfId="43" builtinId="34"/>
    <cellStyle name="货币[0]" xfId="44" builtinId="7"/>
    <cellStyle name="警告文本" xfId="45" builtinId="11"/>
    <cellStyle name="40% - 强调文字颜色 2" xfId="46" builtinId="35"/>
    <cellStyle name="注释" xfId="47" builtinId="10"/>
    <cellStyle name="60% - 强调文字颜色 3" xfId="48" builtinId="40"/>
    <cellStyle name="好" xfId="49" builtinId="26"/>
    <cellStyle name="常规 3 3 2 2 2" xfId="50"/>
    <cellStyle name="20% - 强调文字颜色 5" xfId="51" builtinId="46"/>
    <cellStyle name="适中" xfId="52" builtinId="28"/>
    <cellStyle name="常规_对比表_1" xfId="53"/>
    <cellStyle name="计算" xfId="54" builtinId="22"/>
    <cellStyle name="强调文字颜色 1" xfId="55" builtinId="29"/>
    <cellStyle name="60% - 强调文字颜色 4" xfId="56" builtinId="44"/>
    <cellStyle name="60% - 强调文字颜色 1" xfId="57" builtinId="32"/>
    <cellStyle name="常规_对比表_2" xfId="58"/>
    <cellStyle name="强调文字颜色 2" xfId="59" builtinId="33"/>
    <cellStyle name="60% - 强调文字颜色 5" xfId="60" builtinId="48"/>
    <cellStyle name="百分比" xfId="61" builtinId="5"/>
    <cellStyle name="60% - 强调文字颜色 2" xfId="62" builtinId="36"/>
    <cellStyle name="货币" xfId="63" builtinId="4"/>
    <cellStyle name="强调文字颜色 3" xfId="64" builtinId="37"/>
    <cellStyle name="20% - 强调文字颜色 3" xfId="65" builtinId="38"/>
    <cellStyle name="0,0_x000d_&#10;NA_x000d_&#10; 3 2 2 2" xfId="66"/>
    <cellStyle name="输入" xfId="67" builtinId="20"/>
    <cellStyle name="40% - 强调文字颜色 3" xfId="68" builtinId="39"/>
    <cellStyle name="常规_对比表" xfId="69"/>
    <cellStyle name="强调文字颜色 4" xfId="70" builtinId="41"/>
    <cellStyle name="20% - 强调文字颜色 4" xfId="71" builtinId="42"/>
  </cellStyles>
  <tableStyles count="0" defaultTableStyle="TableStyleMedium2" defaultPivotStyle="PivotStyleLight16"/>
  <colors>
    <mruColors>
      <color rgb="00ACB9CA"/>
      <color rgb="00C00000"/>
      <color rgb="00FFFFFF"/>
      <color rgb="00FF0000"/>
      <color rgb="00000000"/>
      <color rgb="005B9BD5"/>
      <color rgb="00FFFF00"/>
      <color rgb="00FFC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39" Type="http://schemas.openxmlformats.org/officeDocument/2006/relationships/styles" Target="styles.xml"/><Relationship Id="rId38" Type="http://schemas.openxmlformats.org/officeDocument/2006/relationships/theme" Target="theme/theme1.xml"/><Relationship Id="rId37" Type="http://schemas.openxmlformats.org/officeDocument/2006/relationships/externalLink" Target="externalLinks/externalLink16.xml"/><Relationship Id="rId36" Type="http://schemas.openxmlformats.org/officeDocument/2006/relationships/externalLink" Target="externalLinks/externalLink15.xml"/><Relationship Id="rId35" Type="http://schemas.openxmlformats.org/officeDocument/2006/relationships/externalLink" Target="externalLinks/externalLink14.xml"/><Relationship Id="rId34" Type="http://schemas.openxmlformats.org/officeDocument/2006/relationships/externalLink" Target="externalLinks/externalLink13.xml"/><Relationship Id="rId33" Type="http://schemas.openxmlformats.org/officeDocument/2006/relationships/externalLink" Target="externalLinks/externalLink12.xml"/><Relationship Id="rId32" Type="http://schemas.openxmlformats.org/officeDocument/2006/relationships/externalLink" Target="externalLinks/externalLink11.xml"/><Relationship Id="rId31" Type="http://schemas.openxmlformats.org/officeDocument/2006/relationships/externalLink" Target="externalLinks/externalLink10.xml"/><Relationship Id="rId30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8.xml"/><Relationship Id="rId28" Type="http://schemas.openxmlformats.org/officeDocument/2006/relationships/externalLink" Target="externalLinks/externalLink7.xml"/><Relationship Id="rId27" Type="http://schemas.openxmlformats.org/officeDocument/2006/relationships/externalLink" Target="externalLinks/externalLink6.xml"/><Relationship Id="rId26" Type="http://schemas.openxmlformats.org/officeDocument/2006/relationships/externalLink" Target="externalLinks/externalLink5.xml"/><Relationship Id="rId25" Type="http://schemas.openxmlformats.org/officeDocument/2006/relationships/externalLink" Target="externalLinks/externalLink4.xml"/><Relationship Id="rId24" Type="http://schemas.openxmlformats.org/officeDocument/2006/relationships/externalLink" Target="externalLinks/externalLink3.xml"/><Relationship Id="rId23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xjkp/&#26700;&#38754;/6&#26376;&#24555;&#35759;/&#24037;&#19994;.et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xjkp/&#26700;&#38754;/6&#26376;&#24555;&#35759;/&#31038;&#38646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xjkp/&#26700;&#38754;/9&#26376;&#24555;&#35759;/&#24037;&#19994;&#25928;&#3041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xjkp/&#26700;&#38754;/6&#26376;&#24555;&#35759;/GDP&#20998;&#34892;&#19994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xjkp/&#26700;&#38754;/6&#26376;&#24555;&#35759;/&#24066;&#22330;&#20027;&#20307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greatwall/&#19979;&#36733;/2022&#24180;2&#26376;/E:/&#24037;&#20316;&#36164;&#26009;/&#26376;&#25253;/&#32508;&#21512;&#32463;&#27982;&#30740;&#31350;&#23460;/&#21516;&#20107;&#20854;&#20182;/&#27575;&#26234;&#25935;/&#26376;&#24230;&#25968;&#25454;/&#26376;&#24230;&#25968;&#25454;/2007/05/2004/&#26376;&#25253;-2003-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xjkp/&#26700;&#38754;/6&#26376;&#24555;&#35759;/&#38134;&#34892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xjkp/&#26700;&#38754;/6&#26376;&#24555;&#35759;/&#36130;&#25919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xjkp/&#26700;&#38754;/6&#26376;&#24555;&#35759;/&#22478;&#20065;&#25910;&#20837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xjkp/&#26700;&#38754;/6&#26376;&#24555;&#35759;/&#37038;&#25919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xjkp/&#26700;&#38754;/6&#26376;&#24555;&#35759;/&#25237;&#36164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xjkp/&#26700;&#38754;/6&#26376;&#24555;&#35759;/&#25151;&#22320;&#20135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xjkp/&#26700;&#38754;/3&#26376;&#24555;&#35759;/&#25237;&#36164;&#21644;&#38144;&#21806;&#38754;&#31215;2023&#24180;3&#26376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xjkp/&#26700;&#38754;/6&#26376;&#24555;&#35759;/&#26381;&#21153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xjkp/&#26700;&#38754;/6&#26376;&#24555;&#35759;/&#25151;&#22320;&#20135;&#38144;&#21806;&#38754;&#31215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xjkp/&#26700;&#38754;/6&#26376;&#24555;&#35759;/2023&#26376;&#24230;&#24555;&#35759;&#26032;&#22686;&#25351;&#26631;6&#263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5">
          <cell r="G5">
            <v>3.6</v>
          </cell>
        </row>
        <row r="6">
          <cell r="G6">
            <v>-10.4</v>
          </cell>
        </row>
        <row r="7">
          <cell r="G7">
            <v>-5.5</v>
          </cell>
        </row>
        <row r="9">
          <cell r="G9">
            <v>-8.5</v>
          </cell>
        </row>
        <row r="10">
          <cell r="G10">
            <v>6.7</v>
          </cell>
        </row>
        <row r="11">
          <cell r="G11">
            <v>4.9</v>
          </cell>
        </row>
        <row r="12">
          <cell r="G12">
            <v>7.8</v>
          </cell>
        </row>
        <row r="13">
          <cell r="G13">
            <v>7.4</v>
          </cell>
        </row>
        <row r="14">
          <cell r="G14">
            <v>7.3</v>
          </cell>
        </row>
        <row r="15">
          <cell r="G15">
            <v>7.1</v>
          </cell>
        </row>
        <row r="16">
          <cell r="G16">
            <v>7.2</v>
          </cell>
        </row>
        <row r="17">
          <cell r="G17">
            <v>5</v>
          </cell>
        </row>
        <row r="18">
          <cell r="G18">
            <v>-11.3</v>
          </cell>
        </row>
        <row r="19">
          <cell r="G19">
            <v>11</v>
          </cell>
        </row>
        <row r="22">
          <cell r="G22">
            <v>3.6</v>
          </cell>
        </row>
        <row r="23">
          <cell r="G23">
            <v>-11.8511132354279</v>
          </cell>
        </row>
        <row r="24">
          <cell r="G24">
            <v>6.32902789505607</v>
          </cell>
        </row>
        <row r="25">
          <cell r="G25">
            <v>-18.7653770578425</v>
          </cell>
        </row>
        <row r="26">
          <cell r="G26">
            <v>9.96324338973864</v>
          </cell>
        </row>
        <row r="27">
          <cell r="G27">
            <v>-6.51795481598394</v>
          </cell>
        </row>
        <row r="28">
          <cell r="G28">
            <v>6.75302771375008</v>
          </cell>
        </row>
        <row r="29">
          <cell r="G29">
            <v>-3.02631534952993</v>
          </cell>
        </row>
        <row r="30">
          <cell r="G30">
            <v>7.15070615015592</v>
          </cell>
        </row>
        <row r="31">
          <cell r="G31">
            <v>-1.28334496058445</v>
          </cell>
        </row>
        <row r="32">
          <cell r="G32">
            <v>5.40766774417678</v>
          </cell>
        </row>
        <row r="33">
          <cell r="G33">
            <v>5.0635723521407</v>
          </cell>
        </row>
        <row r="34">
          <cell r="G34">
            <v>2.44657717262307</v>
          </cell>
        </row>
        <row r="38">
          <cell r="G38">
            <v>2.66523041750484</v>
          </cell>
        </row>
        <row r="39">
          <cell r="G39">
            <v>-6.36740047919627</v>
          </cell>
        </row>
        <row r="40">
          <cell r="G40">
            <v>22.7782207722312</v>
          </cell>
        </row>
        <row r="41">
          <cell r="G41">
            <v>21.9643360139519</v>
          </cell>
        </row>
        <row r="42">
          <cell r="G42">
            <v>-2.5327745906618</v>
          </cell>
        </row>
        <row r="43">
          <cell r="G43">
            <v>9.46974942754497</v>
          </cell>
        </row>
        <row r="44">
          <cell r="G44">
            <v>7.88412441166422</v>
          </cell>
        </row>
        <row r="45">
          <cell r="G45">
            <v>3.9535289454391</v>
          </cell>
        </row>
        <row r="46">
          <cell r="G46">
            <v>26.8065611823011</v>
          </cell>
        </row>
        <row r="47">
          <cell r="G47">
            <v>8.73553938259508</v>
          </cell>
        </row>
        <row r="48">
          <cell r="G48">
            <v>-0.760340484405653</v>
          </cell>
        </row>
        <row r="52">
          <cell r="G52">
            <v>3.4</v>
          </cell>
        </row>
        <row r="53">
          <cell r="G53">
            <v>7.2</v>
          </cell>
        </row>
        <row r="54">
          <cell r="G54">
            <v>-8.1</v>
          </cell>
        </row>
        <row r="55">
          <cell r="G55">
            <v>-8.2</v>
          </cell>
        </row>
        <row r="56">
          <cell r="G56">
            <v>6.6</v>
          </cell>
        </row>
        <row r="57">
          <cell r="G57">
            <v>7.6</v>
          </cell>
        </row>
        <row r="58">
          <cell r="G58">
            <v>9.9</v>
          </cell>
        </row>
        <row r="59">
          <cell r="G59">
            <v>9.5</v>
          </cell>
        </row>
        <row r="60">
          <cell r="G60">
            <v>8.5</v>
          </cell>
        </row>
        <row r="61">
          <cell r="G61">
            <v>7.7</v>
          </cell>
        </row>
        <row r="62">
          <cell r="G62">
            <v>11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5">
          <cell r="B5">
            <v>9701219.56331929</v>
          </cell>
          <cell r="C5">
            <v>10.5</v>
          </cell>
        </row>
        <row r="6">
          <cell r="B6">
            <v>2823614.34451541</v>
          </cell>
          <cell r="C6">
            <v>10.7</v>
          </cell>
        </row>
        <row r="7">
          <cell r="B7">
            <v>240141.661382002</v>
          </cell>
          <cell r="C7">
            <v>10.1</v>
          </cell>
        </row>
        <row r="8">
          <cell r="B8">
            <v>347003.546771532</v>
          </cell>
          <cell r="C8">
            <v>10.4</v>
          </cell>
        </row>
        <row r="9">
          <cell r="B9">
            <v>863785.341721456</v>
          </cell>
          <cell r="C9">
            <v>10.5</v>
          </cell>
        </row>
        <row r="10">
          <cell r="B10">
            <v>789302.392167784</v>
          </cell>
          <cell r="C10">
            <v>10.5</v>
          </cell>
        </row>
        <row r="11">
          <cell r="B11">
            <v>733163.946293971</v>
          </cell>
          <cell r="C11">
            <v>10.5</v>
          </cell>
        </row>
        <row r="12">
          <cell r="B12">
            <v>884380.416642427</v>
          </cell>
          <cell r="C12">
            <v>10.7</v>
          </cell>
        </row>
        <row r="13">
          <cell r="B13">
            <v>712175.588355082</v>
          </cell>
          <cell r="C13">
            <v>10.8</v>
          </cell>
        </row>
        <row r="14">
          <cell r="B14">
            <v>553843.687286605</v>
          </cell>
          <cell r="C14">
            <v>10.4</v>
          </cell>
        </row>
        <row r="15">
          <cell r="B15">
            <v>1178295.134873</v>
          </cell>
          <cell r="C15">
            <v>10.3</v>
          </cell>
        </row>
        <row r="16">
          <cell r="B16">
            <v>261319.747744744</v>
          </cell>
          <cell r="C16">
            <v>10.2</v>
          </cell>
        </row>
        <row r="17">
          <cell r="B17">
            <v>115518.992400646</v>
          </cell>
          <cell r="C17">
            <v>10.9</v>
          </cell>
        </row>
        <row r="18">
          <cell r="B18">
            <v>198674.763164646</v>
          </cell>
          <cell r="C18">
            <v>9.9</v>
          </cell>
        </row>
        <row r="21">
          <cell r="B21">
            <v>9701219.56331929</v>
          </cell>
        </row>
        <row r="21">
          <cell r="D21">
            <v>10.5440853263619</v>
          </cell>
        </row>
        <row r="23">
          <cell r="B23">
            <v>8456032.29110704</v>
          </cell>
        </row>
        <row r="23">
          <cell r="D23">
            <v>10.5</v>
          </cell>
        </row>
        <row r="24">
          <cell r="B24">
            <v>1245187.27221225</v>
          </cell>
        </row>
        <row r="24">
          <cell r="D24">
            <v>10.8444006561054</v>
          </cell>
        </row>
        <row r="26">
          <cell r="B26">
            <v>8331860.68817343</v>
          </cell>
        </row>
        <row r="26">
          <cell r="D26">
            <v>9.6</v>
          </cell>
        </row>
        <row r="27">
          <cell r="B27">
            <v>1369358.87514586</v>
          </cell>
        </row>
        <row r="27">
          <cell r="D27">
            <v>16.6583055371576</v>
          </cell>
        </row>
        <row r="31">
          <cell r="B31">
            <v>2412427.8</v>
          </cell>
          <cell r="C31">
            <v>10.8</v>
          </cell>
        </row>
        <row r="33">
          <cell r="B33">
            <v>334858.5</v>
          </cell>
          <cell r="C33">
            <v>29.4</v>
          </cell>
        </row>
        <row r="34">
          <cell r="B34">
            <v>35386</v>
          </cell>
          <cell r="C34">
            <v>24.9</v>
          </cell>
        </row>
        <row r="35">
          <cell r="B35">
            <v>71135.2</v>
          </cell>
          <cell r="C35">
            <v>21.5</v>
          </cell>
        </row>
        <row r="36">
          <cell r="B36">
            <v>111672.2</v>
          </cell>
          <cell r="C36">
            <v>3.2</v>
          </cell>
        </row>
        <row r="37">
          <cell r="B37">
            <v>11173.3</v>
          </cell>
          <cell r="C37">
            <v>11.8</v>
          </cell>
        </row>
        <row r="38">
          <cell r="B38">
            <v>49272.6</v>
          </cell>
          <cell r="C38">
            <v>15.7</v>
          </cell>
        </row>
        <row r="39">
          <cell r="B39">
            <v>83918</v>
          </cell>
          <cell r="C39">
            <v>24.1</v>
          </cell>
        </row>
        <row r="40">
          <cell r="B40">
            <v>42415.9</v>
          </cell>
          <cell r="C40">
            <v>12.5</v>
          </cell>
        </row>
        <row r="41">
          <cell r="B41">
            <v>21396.1</v>
          </cell>
          <cell r="C41">
            <v>21.5</v>
          </cell>
        </row>
        <row r="42">
          <cell r="B42">
            <v>7193.4</v>
          </cell>
          <cell r="C42">
            <v>18.8</v>
          </cell>
        </row>
        <row r="43">
          <cell r="B43">
            <v>956.7</v>
          </cell>
          <cell r="C43">
            <v>55.7</v>
          </cell>
        </row>
        <row r="44">
          <cell r="B44">
            <v>144726.3</v>
          </cell>
          <cell r="C44">
            <v>11.6</v>
          </cell>
        </row>
        <row r="45">
          <cell r="B45">
            <v>67388.9</v>
          </cell>
          <cell r="C45">
            <v>5.4</v>
          </cell>
        </row>
        <row r="46">
          <cell r="B46">
            <v>45083.8</v>
          </cell>
          <cell r="C46">
            <v>-0.4</v>
          </cell>
        </row>
        <row r="47">
          <cell r="B47">
            <v>41714</v>
          </cell>
          <cell r="C47">
            <v>21.5</v>
          </cell>
        </row>
        <row r="48">
          <cell r="B48">
            <v>32351.6</v>
          </cell>
          <cell r="C48">
            <v>5.8</v>
          </cell>
        </row>
        <row r="49">
          <cell r="B49">
            <v>1508.6</v>
          </cell>
          <cell r="C49">
            <v>-56.5</v>
          </cell>
        </row>
        <row r="50">
          <cell r="B50">
            <v>652097.9</v>
          </cell>
          <cell r="C50">
            <v>19</v>
          </cell>
        </row>
        <row r="51">
          <cell r="B51">
            <v>68762.5</v>
          </cell>
          <cell r="C51">
            <v>1.4</v>
          </cell>
        </row>
        <row r="52">
          <cell r="B52">
            <v>29687.8</v>
          </cell>
          <cell r="C52">
            <v>5.3</v>
          </cell>
        </row>
        <row r="53">
          <cell r="B53">
            <v>540889.8</v>
          </cell>
          <cell r="C53">
            <v>-2.3</v>
          </cell>
        </row>
        <row r="54">
          <cell r="B54">
            <v>2730.6</v>
          </cell>
          <cell r="C54">
            <v>-21.9</v>
          </cell>
        </row>
        <row r="55">
          <cell r="B55">
            <v>16108.1</v>
          </cell>
          <cell r="C55">
            <v>-50.5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1、B47001_2022年2月"/>
    </sheetNames>
    <sheetDataSet>
      <sheetData sheetId="0">
        <row r="12">
          <cell r="D12">
            <v>1850</v>
          </cell>
          <cell r="E12">
            <v>130</v>
          </cell>
        </row>
        <row r="12">
          <cell r="G12">
            <v>16.1</v>
          </cell>
        </row>
        <row r="12">
          <cell r="W12">
            <v>2161.96</v>
          </cell>
        </row>
        <row r="12">
          <cell r="Y12">
            <v>11.39</v>
          </cell>
          <cell r="Z12">
            <v>999.3</v>
          </cell>
        </row>
        <row r="12">
          <cell r="AB12">
            <v>15.89</v>
          </cell>
        </row>
        <row r="12">
          <cell r="AF12">
            <v>862.63</v>
          </cell>
        </row>
        <row r="12">
          <cell r="AH12">
            <v>24.77</v>
          </cell>
          <cell r="AI12">
            <v>707.83</v>
          </cell>
        </row>
        <row r="12">
          <cell r="AK12">
            <v>25.82</v>
          </cell>
          <cell r="AL12">
            <v>30.44</v>
          </cell>
        </row>
        <row r="12">
          <cell r="AN12">
            <v>20.75</v>
          </cell>
          <cell r="AO12">
            <v>22.38</v>
          </cell>
        </row>
        <row r="12">
          <cell r="AQ12">
            <v>13.6</v>
          </cell>
          <cell r="AR12">
            <v>33.73</v>
          </cell>
        </row>
        <row r="12">
          <cell r="AT12">
            <v>10.05</v>
          </cell>
        </row>
        <row r="12">
          <cell r="AX12">
            <v>10.6</v>
          </cell>
        </row>
        <row r="12">
          <cell r="AZ12">
            <v>28.02</v>
          </cell>
        </row>
        <row r="12">
          <cell r="CE12">
            <v>43.37</v>
          </cell>
        </row>
        <row r="12">
          <cell r="CG12">
            <v>35.87</v>
          </cell>
          <cell r="CH12">
            <v>4.03</v>
          </cell>
        </row>
        <row r="12">
          <cell r="CJ12">
            <v>175.33</v>
          </cell>
          <cell r="CK12">
            <v>17.59</v>
          </cell>
        </row>
        <row r="12">
          <cell r="CM12">
            <v>102.88</v>
          </cell>
        </row>
        <row r="12">
          <cell r="CQ12">
            <v>24.63</v>
          </cell>
        </row>
        <row r="12">
          <cell r="CS12">
            <v>-0.32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4306"/>
    </sheetNames>
    <sheetDataSet>
      <sheetData sheetId="0">
        <row r="10">
          <cell r="D10">
            <v>22307188</v>
          </cell>
        </row>
        <row r="10">
          <cell r="L10">
            <v>4.374</v>
          </cell>
        </row>
        <row r="11">
          <cell r="D11">
            <v>1869947.736035</v>
          </cell>
        </row>
        <row r="11">
          <cell r="L11">
            <v>3.8</v>
          </cell>
        </row>
        <row r="13">
          <cell r="D13">
            <v>7449291.33834526</v>
          </cell>
        </row>
        <row r="13">
          <cell r="L13">
            <v>3.6</v>
          </cell>
        </row>
        <row r="16">
          <cell r="D16">
            <v>6945350.65762123</v>
          </cell>
        </row>
        <row r="16">
          <cell r="L16">
            <v>3</v>
          </cell>
        </row>
        <row r="19">
          <cell r="D19">
            <v>1337263.75542828</v>
          </cell>
        </row>
        <row r="19">
          <cell r="L19">
            <v>3.5</v>
          </cell>
        </row>
        <row r="20">
          <cell r="D20">
            <v>2056283.21173532</v>
          </cell>
        </row>
        <row r="20">
          <cell r="L20">
            <v>8.9</v>
          </cell>
        </row>
        <row r="23">
          <cell r="D23">
            <v>948834.827526821</v>
          </cell>
        </row>
        <row r="23">
          <cell r="L23">
            <v>2.1</v>
          </cell>
        </row>
        <row r="32">
          <cell r="D32">
            <v>345919.687064845</v>
          </cell>
        </row>
        <row r="32">
          <cell r="L32">
            <v>13.1</v>
          </cell>
        </row>
        <row r="35">
          <cell r="D35">
            <v>753818.011095775</v>
          </cell>
        </row>
        <row r="35">
          <cell r="L35">
            <v>8.3</v>
          </cell>
        </row>
        <row r="40">
          <cell r="D40">
            <v>1453154.50181364</v>
          </cell>
        </row>
        <row r="40">
          <cell r="L40">
            <v>2.3</v>
          </cell>
        </row>
        <row r="43">
          <cell r="D43">
            <v>6092674.98940584</v>
          </cell>
        </row>
        <row r="43">
          <cell r="L43">
            <v>4.1</v>
          </cell>
        </row>
        <row r="44">
          <cell r="D44">
            <v>4041693.3735015</v>
          </cell>
        </row>
        <row r="44">
          <cell r="L44">
            <v>7</v>
          </cell>
        </row>
        <row r="53">
          <cell r="D53">
            <v>2050981.61590434</v>
          </cell>
        </row>
        <row r="53">
          <cell r="L53">
            <v>-0.9</v>
          </cell>
        </row>
        <row r="58">
          <cell r="D58">
            <v>1805458.92942385</v>
          </cell>
        </row>
        <row r="58">
          <cell r="L58">
            <v>3.7</v>
          </cell>
        </row>
        <row r="59">
          <cell r="D59">
            <v>8768106.01496978</v>
          </cell>
        </row>
        <row r="59">
          <cell r="L59">
            <v>3.6</v>
          </cell>
        </row>
        <row r="60">
          <cell r="D60">
            <v>11733623.0556064</v>
          </cell>
        </row>
        <row r="60">
          <cell r="L60">
            <v>5.1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3">
          <cell r="E3">
            <v>47079</v>
          </cell>
        </row>
        <row r="3">
          <cell r="G3">
            <v>-0.39266225473122</v>
          </cell>
        </row>
        <row r="4">
          <cell r="E4">
            <v>13247</v>
          </cell>
        </row>
        <row r="4">
          <cell r="G4">
            <v>0.00860362418151363</v>
          </cell>
        </row>
        <row r="5">
          <cell r="E5">
            <v>33440</v>
          </cell>
        </row>
        <row r="5">
          <cell r="G5">
            <v>-0.47734483674841</v>
          </cell>
        </row>
        <row r="6">
          <cell r="E6">
            <v>392</v>
          </cell>
        </row>
        <row r="6">
          <cell r="G6">
            <v>-0.0248756218905473</v>
          </cell>
        </row>
      </sheetData>
      <sheetData sheetId="1"/>
      <sheetData sheetId="2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封面1"/>
      <sheetName val="封面"/>
      <sheetName val="目录"/>
      <sheetName val="一、工业增加值"/>
      <sheetName val="产品产量（一）"/>
      <sheetName val="产品产量（二）"/>
      <sheetName val="五、国内贸易"/>
      <sheetName val="六、对外贸易（一）"/>
      <sheetName val="对外贸易（二）"/>
      <sheetName val="物价指数（一）"/>
      <sheetName val="物价指数（二）"/>
      <sheetName val="七、财政收支"/>
      <sheetName val="九、金融机构信贷"/>
      <sheetName val="十、商业银行信贷"/>
      <sheetName val="十一、现金收支"/>
      <sheetName val="十三、市州工业增加值"/>
      <sheetName val="十四、市州产品销售"/>
      <sheetName val="十六、市州商品零售"/>
      <sheetName val="十七、市州财政收入"/>
      <sheetName val="十八、市州财政支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6">
          <cell r="C6">
            <v>41783254.034051</v>
          </cell>
          <cell r="D6">
            <v>37353765.947919</v>
          </cell>
        </row>
        <row r="6">
          <cell r="F6">
            <v>14.6896552112142</v>
          </cell>
        </row>
        <row r="7">
          <cell r="C7">
            <v>28384915.059387</v>
          </cell>
          <cell r="D7">
            <v>25674221.633218</v>
          </cell>
        </row>
        <row r="7">
          <cell r="F7">
            <v>16.0663583153404</v>
          </cell>
        </row>
        <row r="8">
          <cell r="C8">
            <v>6856816.315491</v>
          </cell>
          <cell r="D8">
            <v>5653155.60291</v>
          </cell>
        </row>
        <row r="8">
          <cell r="F8">
            <v>12.78294764848</v>
          </cell>
        </row>
        <row r="9">
          <cell r="C9">
            <v>856404.159888</v>
          </cell>
          <cell r="D9">
            <v>831566.541637</v>
          </cell>
        </row>
        <row r="9">
          <cell r="F9">
            <v>6.42943630574777</v>
          </cell>
        </row>
        <row r="10">
          <cell r="C10">
            <v>5291421.338473</v>
          </cell>
          <cell r="D10">
            <v>4855445.093703</v>
          </cell>
        </row>
        <row r="10">
          <cell r="F10">
            <v>11.3504824405889</v>
          </cell>
        </row>
        <row r="11">
          <cell r="C11">
            <v>375232.878139</v>
          </cell>
          <cell r="D11">
            <v>325181.446867</v>
          </cell>
        </row>
        <row r="11">
          <cell r="F11">
            <v>14.7066648222555</v>
          </cell>
        </row>
        <row r="12">
          <cell r="C12">
            <v>36509073.798123</v>
          </cell>
          <cell r="D12">
            <v>32345743.808779</v>
          </cell>
        </row>
        <row r="12">
          <cell r="F12">
            <v>18.4212229811047</v>
          </cell>
        </row>
        <row r="13">
          <cell r="C13">
            <v>9733638.356481</v>
          </cell>
          <cell r="D13">
            <v>8433592.20829</v>
          </cell>
        </row>
        <row r="13">
          <cell r="F13">
            <v>23.4562772772798</v>
          </cell>
        </row>
        <row r="14">
          <cell r="C14">
            <v>25369334.746511</v>
          </cell>
          <cell r="D14">
            <v>22781477.187562</v>
          </cell>
        </row>
        <row r="14">
          <cell r="F14">
            <v>15.3989656542537</v>
          </cell>
        </row>
      </sheetData>
      <sheetData sheetId="1"/>
      <sheetData sheetId="2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全省收入情况表"/>
      <sheetName val="Sheet1"/>
      <sheetName val="Sheet2"/>
    </sheetNames>
    <sheetDataSet>
      <sheetData sheetId="0"/>
      <sheetData sheetId="1">
        <row r="3">
          <cell r="C3">
            <v>100.9958</v>
          </cell>
          <cell r="D3">
            <v>8.9394465645973</v>
          </cell>
        </row>
        <row r="3">
          <cell r="F3">
            <v>66.9019</v>
          </cell>
          <cell r="G3">
            <v>9.27165730506833</v>
          </cell>
        </row>
        <row r="7">
          <cell r="C7">
            <v>1.01</v>
          </cell>
          <cell r="D7">
            <v>6.87830687830689</v>
          </cell>
        </row>
        <row r="7">
          <cell r="F7">
            <v>0.7299</v>
          </cell>
          <cell r="G7">
            <v>0.996264009962644</v>
          </cell>
        </row>
        <row r="8">
          <cell r="C8">
            <v>7.4309</v>
          </cell>
          <cell r="D8">
            <v>41.7542587894164</v>
          </cell>
        </row>
        <row r="8">
          <cell r="F8">
            <v>5.6205</v>
          </cell>
          <cell r="G8">
            <v>10.9345702161255</v>
          </cell>
        </row>
        <row r="9">
          <cell r="C9">
            <v>1.6499</v>
          </cell>
          <cell r="D9">
            <v>27.8793985428616</v>
          </cell>
        </row>
        <row r="9">
          <cell r="F9">
            <v>1.3138</v>
          </cell>
          <cell r="G9">
            <v>30.8044603743529</v>
          </cell>
        </row>
        <row r="10">
          <cell r="C10">
            <v>5.0103</v>
          </cell>
          <cell r="D10">
            <v>19.5290693513372</v>
          </cell>
        </row>
        <row r="10">
          <cell r="F10">
            <v>4.423</v>
          </cell>
          <cell r="G10">
            <v>21.1747623352785</v>
          </cell>
        </row>
        <row r="11">
          <cell r="C11">
            <v>6.3221</v>
          </cell>
          <cell r="D11">
            <v>10.3102317141262</v>
          </cell>
        </row>
        <row r="11">
          <cell r="F11">
            <v>4.8072</v>
          </cell>
          <cell r="G11">
            <v>9.72586793271095</v>
          </cell>
        </row>
        <row r="12">
          <cell r="C12">
            <v>2.8856</v>
          </cell>
          <cell r="D12">
            <v>7.8204984493517</v>
          </cell>
        </row>
        <row r="12">
          <cell r="F12">
            <v>2.2356</v>
          </cell>
          <cell r="G12">
            <v>10.2801894238358</v>
          </cell>
        </row>
        <row r="13">
          <cell r="C13">
            <v>2.484</v>
          </cell>
          <cell r="D13">
            <v>11.3352158128278</v>
          </cell>
        </row>
        <row r="13">
          <cell r="F13">
            <v>1.7349</v>
          </cell>
          <cell r="G13">
            <v>10.348556163338</v>
          </cell>
        </row>
        <row r="15">
          <cell r="C15">
            <v>7.838</v>
          </cell>
          <cell r="D15">
            <v>16.1977051027367</v>
          </cell>
        </row>
        <row r="15">
          <cell r="F15">
            <v>6.1453</v>
          </cell>
          <cell r="G15">
            <v>11.0964476181868</v>
          </cell>
        </row>
        <row r="16">
          <cell r="C16">
            <v>8.6003</v>
          </cell>
          <cell r="D16">
            <v>9.53842626792674</v>
          </cell>
        </row>
        <row r="16">
          <cell r="F16">
            <v>6.1333</v>
          </cell>
          <cell r="G16">
            <v>10.9738003908229</v>
          </cell>
        </row>
        <row r="17">
          <cell r="C17">
            <v>13.7214</v>
          </cell>
          <cell r="D17">
            <v>-6.92812762840165</v>
          </cell>
        </row>
        <row r="17">
          <cell r="F17">
            <v>5.9582</v>
          </cell>
          <cell r="G17">
            <v>7.92276481669323</v>
          </cell>
        </row>
        <row r="18">
          <cell r="C18">
            <v>6.134</v>
          </cell>
          <cell r="D18">
            <v>1.89707299245822</v>
          </cell>
        </row>
        <row r="18">
          <cell r="F18">
            <v>4.0269</v>
          </cell>
          <cell r="G18">
            <v>1.11741663318601</v>
          </cell>
        </row>
        <row r="19">
          <cell r="C19">
            <v>4.655</v>
          </cell>
          <cell r="D19">
            <v>20.0299107833531</v>
          </cell>
        </row>
        <row r="19">
          <cell r="F19">
            <v>3.0626</v>
          </cell>
          <cell r="G19">
            <v>7.59933949337737</v>
          </cell>
        </row>
        <row r="20">
          <cell r="C20">
            <v>5.856</v>
          </cell>
          <cell r="D20">
            <v>24.9226699660815</v>
          </cell>
        </row>
        <row r="20">
          <cell r="F20">
            <v>4.0534</v>
          </cell>
          <cell r="G20">
            <v>10.7637655417407</v>
          </cell>
        </row>
      </sheetData>
      <sheetData sheetId="2">
        <row r="9">
          <cell r="B9">
            <v>200289</v>
          </cell>
          <cell r="C9">
            <v>1009958</v>
          </cell>
        </row>
        <row r="9">
          <cell r="E9">
            <v>8.93944656459731</v>
          </cell>
        </row>
        <row r="10">
          <cell r="B10">
            <v>144610</v>
          </cell>
          <cell r="C10">
            <v>669019</v>
          </cell>
        </row>
        <row r="10">
          <cell r="E10">
            <v>9.27165730506833</v>
          </cell>
        </row>
        <row r="11">
          <cell r="B11">
            <v>43220</v>
          </cell>
          <cell r="C11">
            <v>237015</v>
          </cell>
        </row>
        <row r="11">
          <cell r="E11">
            <v>16.6814355338946</v>
          </cell>
        </row>
        <row r="12">
          <cell r="B12">
            <v>1956</v>
          </cell>
          <cell r="C12">
            <v>44611</v>
          </cell>
        </row>
        <row r="12">
          <cell r="E12">
            <v>-4.6549402637372</v>
          </cell>
        </row>
        <row r="13">
          <cell r="B13">
            <v>5160</v>
          </cell>
          <cell r="C13">
            <v>19289</v>
          </cell>
        </row>
        <row r="13">
          <cell r="E13">
            <v>-10.0284528196278</v>
          </cell>
        </row>
        <row r="15">
          <cell r="B15">
            <v>535106</v>
          </cell>
          <cell r="C15">
            <v>2872861</v>
          </cell>
        </row>
        <row r="15">
          <cell r="E15">
            <v>2.10079075966236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县市区"/>
    </sheetNames>
    <sheetDataSet>
      <sheetData sheetId="0">
        <row r="4">
          <cell r="E4">
            <v>21401.8934365688</v>
          </cell>
        </row>
        <row r="4">
          <cell r="G4">
            <v>5.3</v>
          </cell>
          <cell r="H4">
            <v>12175.2130415444</v>
          </cell>
        </row>
        <row r="4">
          <cell r="J4">
            <v>7.5</v>
          </cell>
        </row>
        <row r="5">
          <cell r="E5">
            <v>24836.1900611669</v>
          </cell>
        </row>
        <row r="5">
          <cell r="G5">
            <v>5.5</v>
          </cell>
        </row>
        <row r="6">
          <cell r="E6">
            <v>26052.238687198</v>
          </cell>
        </row>
        <row r="6">
          <cell r="G6">
            <v>5</v>
          </cell>
        </row>
        <row r="7">
          <cell r="E7">
            <v>25308.9351893828</v>
          </cell>
        </row>
        <row r="7">
          <cell r="G7">
            <v>5.4</v>
          </cell>
          <cell r="H7">
            <v>14243.9106069014</v>
          </cell>
        </row>
        <row r="7">
          <cell r="J7">
            <v>7.6</v>
          </cell>
        </row>
        <row r="8">
          <cell r="E8">
            <v>20818.7993108866</v>
          </cell>
        </row>
        <row r="8">
          <cell r="G8">
            <v>5.3</v>
          </cell>
          <cell r="H8">
            <v>13404.7966241587</v>
          </cell>
        </row>
        <row r="8">
          <cell r="J8">
            <v>7.5</v>
          </cell>
        </row>
        <row r="9">
          <cell r="E9">
            <v>20807.9974923022</v>
          </cell>
        </row>
        <row r="9">
          <cell r="G9">
            <v>5.3</v>
          </cell>
          <cell r="H9">
            <v>11868.0217458414</v>
          </cell>
        </row>
        <row r="9">
          <cell r="J9">
            <v>7.1</v>
          </cell>
        </row>
        <row r="10">
          <cell r="E10">
            <v>20610.5907007463</v>
          </cell>
        </row>
        <row r="10">
          <cell r="G10">
            <v>4.9</v>
          </cell>
          <cell r="H10">
            <v>13683.526865632</v>
          </cell>
        </row>
        <row r="10">
          <cell r="J10">
            <v>7</v>
          </cell>
        </row>
        <row r="11">
          <cell r="E11">
            <v>15144.2782859817</v>
          </cell>
        </row>
        <row r="11">
          <cell r="G11">
            <v>5.6</v>
          </cell>
          <cell r="H11">
            <v>9227.69018131505</v>
          </cell>
        </row>
        <row r="11">
          <cell r="J11">
            <v>8</v>
          </cell>
        </row>
        <row r="12">
          <cell r="E12">
            <v>23254.8226370172</v>
          </cell>
        </row>
        <row r="12">
          <cell r="G12">
            <v>5.1</v>
          </cell>
          <cell r="H12">
            <v>16631.9987296409</v>
          </cell>
        </row>
        <row r="12">
          <cell r="J12">
            <v>7.3</v>
          </cell>
        </row>
        <row r="13">
          <cell r="E13">
            <v>20335.6296863522</v>
          </cell>
        </row>
        <row r="13">
          <cell r="G13">
            <v>4.8</v>
          </cell>
          <cell r="H13">
            <v>13301.024063137</v>
          </cell>
        </row>
        <row r="13">
          <cell r="J13">
            <v>7.7</v>
          </cell>
        </row>
        <row r="14">
          <cell r="E14">
            <v>19539.9643495656</v>
          </cell>
        </row>
        <row r="14">
          <cell r="G14">
            <v>5.4</v>
          </cell>
          <cell r="H14">
            <v>12956.0301216499</v>
          </cell>
        </row>
        <row r="14">
          <cell r="J14">
            <v>7.5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7">
          <cell r="C7">
            <v>9.6562737755</v>
          </cell>
        </row>
        <row r="7">
          <cell r="E7">
            <v>11.215031713328</v>
          </cell>
        </row>
        <row r="15">
          <cell r="C15">
            <v>5944.2233</v>
          </cell>
        </row>
        <row r="15">
          <cell r="E15">
            <v>31.8567258356672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T044026_1"/>
      <sheetName val="T044139_1"/>
      <sheetName val="T044752_1"/>
      <sheetName val="3"/>
      <sheetName val="1"/>
      <sheetName val="2"/>
      <sheetName val="T040260_1"/>
    </sheetNames>
    <sheetDataSet>
      <sheetData sheetId="0"/>
      <sheetData sheetId="1"/>
      <sheetData sheetId="2"/>
      <sheetData sheetId="3">
        <row r="6">
          <cell r="E6">
            <v>-1.7</v>
          </cell>
        </row>
        <row r="7">
          <cell r="E7">
            <v>-51.6</v>
          </cell>
        </row>
        <row r="8">
          <cell r="E8">
            <v>35.9</v>
          </cell>
        </row>
        <row r="9">
          <cell r="E9">
            <v>63.3</v>
          </cell>
        </row>
        <row r="10">
          <cell r="E10">
            <v>5.9</v>
          </cell>
        </row>
        <row r="11">
          <cell r="E11">
            <v>-29.5</v>
          </cell>
        </row>
        <row r="12">
          <cell r="E12">
            <v>31.8</v>
          </cell>
        </row>
        <row r="13">
          <cell r="E13">
            <v>-25.1</v>
          </cell>
        </row>
        <row r="14">
          <cell r="E14">
            <v>17.7</v>
          </cell>
        </row>
        <row r="15">
          <cell r="E15">
            <v>-9.5</v>
          </cell>
        </row>
        <row r="16">
          <cell r="E16">
            <v>12.7</v>
          </cell>
        </row>
        <row r="17">
          <cell r="E17">
            <v>-54.4</v>
          </cell>
        </row>
        <row r="18">
          <cell r="E18">
            <v>15</v>
          </cell>
        </row>
        <row r="20">
          <cell r="E20">
            <v>41.5</v>
          </cell>
        </row>
      </sheetData>
      <sheetData sheetId="4">
        <row r="6">
          <cell r="E6">
            <v>-0.2</v>
          </cell>
        </row>
        <row r="7">
          <cell r="E7" t="str">
            <v>  </v>
          </cell>
        </row>
        <row r="8">
          <cell r="E8">
            <v>21.1</v>
          </cell>
        </row>
        <row r="9">
          <cell r="E9">
            <v>-4.8</v>
          </cell>
        </row>
        <row r="10">
          <cell r="E10">
            <v>6.9</v>
          </cell>
        </row>
        <row r="11">
          <cell r="E11" t="str">
            <v>  </v>
          </cell>
        </row>
        <row r="12">
          <cell r="E12">
            <v>7.7</v>
          </cell>
        </row>
        <row r="13">
          <cell r="E13">
            <v>-0.5</v>
          </cell>
        </row>
        <row r="14">
          <cell r="E14" t="str">
            <v>  </v>
          </cell>
        </row>
        <row r="15">
          <cell r="E15">
            <v>153.5</v>
          </cell>
        </row>
        <row r="16">
          <cell r="E16">
            <v>4.5</v>
          </cell>
        </row>
        <row r="17">
          <cell r="E17">
            <v>-7.6</v>
          </cell>
        </row>
        <row r="18">
          <cell r="E18" t="str">
            <v>  </v>
          </cell>
        </row>
        <row r="19">
          <cell r="E19">
            <v>98.5</v>
          </cell>
        </row>
        <row r="20">
          <cell r="E20">
            <v>4.3</v>
          </cell>
        </row>
      </sheetData>
      <sheetData sheetId="5">
        <row r="6">
          <cell r="E6">
            <v>-78</v>
          </cell>
        </row>
        <row r="7">
          <cell r="E7">
            <v>-12.2</v>
          </cell>
        </row>
        <row r="8">
          <cell r="E8">
            <v>-15.9</v>
          </cell>
        </row>
        <row r="11">
          <cell r="E11">
            <v>21.2</v>
          </cell>
        </row>
        <row r="12">
          <cell r="E12">
            <v>-40.8</v>
          </cell>
        </row>
        <row r="13">
          <cell r="E13">
            <v>-12.3</v>
          </cell>
        </row>
        <row r="14">
          <cell r="E14">
            <v>10.4</v>
          </cell>
        </row>
        <row r="15">
          <cell r="E15" t="str">
            <v>  </v>
          </cell>
        </row>
        <row r="16">
          <cell r="E16">
            <v>0.9</v>
          </cell>
        </row>
        <row r="17">
          <cell r="E17">
            <v>-29.7</v>
          </cell>
        </row>
        <row r="18">
          <cell r="E18">
            <v>67.6</v>
          </cell>
        </row>
        <row r="19">
          <cell r="E19">
            <v>24.9</v>
          </cell>
        </row>
      </sheetData>
      <sheetData sheetId="6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5">
          <cell r="C5">
            <v>911765</v>
          </cell>
        </row>
        <row r="5">
          <cell r="E5">
            <v>10.44</v>
          </cell>
        </row>
        <row r="6">
          <cell r="C6">
            <v>744570</v>
          </cell>
        </row>
        <row r="6">
          <cell r="E6">
            <v>2.9</v>
          </cell>
        </row>
        <row r="7">
          <cell r="C7">
            <v>108537</v>
          </cell>
        </row>
        <row r="7">
          <cell r="E7">
            <v>-3.23</v>
          </cell>
        </row>
        <row r="8">
          <cell r="C8">
            <v>1527063</v>
          </cell>
        </row>
        <row r="8">
          <cell r="E8">
            <v>-9.61</v>
          </cell>
        </row>
        <row r="9">
          <cell r="C9">
            <v>1383513</v>
          </cell>
        </row>
        <row r="9">
          <cell r="E9">
            <v>-10.4</v>
          </cell>
        </row>
        <row r="10">
          <cell r="C10">
            <v>860337</v>
          </cell>
        </row>
        <row r="10">
          <cell r="E10">
            <v>-4.81</v>
          </cell>
        </row>
        <row r="11">
          <cell r="C11">
            <v>784199</v>
          </cell>
        </row>
        <row r="11">
          <cell r="E11">
            <v>-4.02</v>
          </cell>
        </row>
        <row r="12">
          <cell r="C12">
            <v>22538704</v>
          </cell>
        </row>
        <row r="12">
          <cell r="E12">
            <v>-12.05</v>
          </cell>
        </row>
        <row r="13">
          <cell r="C13">
            <v>17156742</v>
          </cell>
        </row>
        <row r="13">
          <cell r="E13">
            <v>-12.24</v>
          </cell>
        </row>
        <row r="14">
          <cell r="C14">
            <v>1515123</v>
          </cell>
        </row>
        <row r="14">
          <cell r="E14">
            <v>2.52</v>
          </cell>
        </row>
        <row r="15">
          <cell r="C15">
            <v>1197415</v>
          </cell>
        </row>
        <row r="15">
          <cell r="E15">
            <v>-3.21</v>
          </cell>
        </row>
        <row r="16">
          <cell r="C16">
            <v>849844</v>
          </cell>
        </row>
        <row r="16">
          <cell r="E16">
            <v>-27.99</v>
          </cell>
        </row>
        <row r="17">
          <cell r="C17">
            <v>644296</v>
          </cell>
        </row>
        <row r="17">
          <cell r="E17">
            <v>-29.31</v>
          </cell>
        </row>
        <row r="22">
          <cell r="C22">
            <v>1101549</v>
          </cell>
        </row>
        <row r="22">
          <cell r="E22">
            <v>26.02</v>
          </cell>
        </row>
        <row r="23">
          <cell r="C23">
            <v>490122</v>
          </cell>
        </row>
        <row r="23">
          <cell r="E23">
            <v>9.08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2月投资"/>
      <sheetName val="2月核减后数据"/>
      <sheetName val="2月建安投资"/>
      <sheetName val="2月销售面积"/>
      <sheetName val="3月投资"/>
      <sheetName val="3月建安投资"/>
      <sheetName val="3月销售面积"/>
      <sheetName val="4月投资"/>
      <sheetName val="4月建安投资"/>
      <sheetName val="4月销售面积"/>
      <sheetName val="5月核减后数据"/>
      <sheetName val="5月建安投资"/>
      <sheetName val="5月销售面积"/>
      <sheetName val="6月核减以后"/>
      <sheetName val="6月建安投资"/>
      <sheetName val="6月销售面积"/>
      <sheetName val="7月核减后数据"/>
      <sheetName val="7月建安投资"/>
      <sheetName val="7月销售面积"/>
      <sheetName val="8月投资"/>
      <sheetName val="8月销售面积"/>
      <sheetName val="8月建安投资"/>
      <sheetName val="9月投资"/>
      <sheetName val="9月销售面积"/>
      <sheetName val="9月建安投资"/>
      <sheetName val="10月投资"/>
      <sheetName val="10月销售面积"/>
      <sheetName val="10月建安投资"/>
      <sheetName val="11月投资核减后"/>
      <sheetName val="11月销售面积"/>
      <sheetName val="11月建安投资"/>
      <sheetName val="12月投资"/>
      <sheetName val="12月销售面积"/>
      <sheetName val="12月建安投资"/>
    </sheetNames>
    <sheetDataSet>
      <sheetData sheetId="0"/>
      <sheetData sheetId="1"/>
      <sheetData sheetId="2"/>
      <sheetData sheetId="3"/>
      <sheetData sheetId="4"/>
      <sheetData sheetId="5"/>
      <sheetData sheetId="6">
        <row r="7">
          <cell r="B7">
            <v>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千元"/>
      <sheetName val="亿元"/>
    </sheetNames>
    <sheetDataSet>
      <sheetData sheetId="0"/>
      <sheetData sheetId="1">
        <row r="14">
          <cell r="B14">
            <v>19.91006</v>
          </cell>
        </row>
        <row r="14">
          <cell r="D14">
            <v>5.91</v>
          </cell>
        </row>
        <row r="15">
          <cell r="B15">
            <v>26.07147</v>
          </cell>
        </row>
        <row r="15">
          <cell r="D15">
            <v>0.85</v>
          </cell>
        </row>
        <row r="16">
          <cell r="B16">
            <v>43.43731</v>
          </cell>
        </row>
        <row r="16">
          <cell r="D16">
            <v>38.24</v>
          </cell>
        </row>
        <row r="17">
          <cell r="B17">
            <v>3.00004</v>
          </cell>
        </row>
        <row r="17">
          <cell r="D17">
            <v>14.01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2023年1-6月投资额"/>
      <sheetName val="2023年1-6月销售额"/>
    </sheetNames>
    <sheetDataSet>
      <sheetData sheetId="0">
        <row r="4">
          <cell r="C4">
            <v>152.7063</v>
          </cell>
        </row>
        <row r="4">
          <cell r="E4">
            <v>-9.60535218421042</v>
          </cell>
        </row>
        <row r="5">
          <cell r="C5">
            <v>33.1319</v>
          </cell>
        </row>
        <row r="5">
          <cell r="E5">
            <v>1.9854156598506</v>
          </cell>
        </row>
        <row r="7">
          <cell r="C7">
            <v>2.4515</v>
          </cell>
        </row>
        <row r="7">
          <cell r="E7">
            <v>5.70455329423937</v>
          </cell>
        </row>
        <row r="8">
          <cell r="C8">
            <v>13.0921</v>
          </cell>
        </row>
        <row r="8">
          <cell r="E8">
            <v>-4.53478197462447</v>
          </cell>
        </row>
        <row r="9">
          <cell r="C9">
            <v>18.2281</v>
          </cell>
        </row>
        <row r="9">
          <cell r="E9">
            <v>104.433403615809</v>
          </cell>
        </row>
        <row r="10">
          <cell r="C10">
            <v>0.463</v>
          </cell>
        </row>
        <row r="10">
          <cell r="E10">
            <v>26.814571350315</v>
          </cell>
        </row>
        <row r="11">
          <cell r="C11">
            <v>3.138</v>
          </cell>
        </row>
        <row r="11">
          <cell r="E11">
            <v>-14.6401175126489</v>
          </cell>
        </row>
        <row r="12">
          <cell r="C12">
            <v>11.4448</v>
          </cell>
        </row>
        <row r="12">
          <cell r="E12">
            <v>-6.24703048970296</v>
          </cell>
        </row>
        <row r="13">
          <cell r="C13">
            <v>11.205</v>
          </cell>
        </row>
        <row r="13">
          <cell r="E13">
            <v>0.299870205433479</v>
          </cell>
        </row>
        <row r="14">
          <cell r="C14">
            <v>26.1482</v>
          </cell>
        </row>
        <row r="14">
          <cell r="E14">
            <v>-14.191954162551</v>
          </cell>
        </row>
        <row r="15">
          <cell r="C15">
            <v>9.1103</v>
          </cell>
        </row>
        <row r="15">
          <cell r="E15">
            <v>-55.2413986233867</v>
          </cell>
        </row>
        <row r="16">
          <cell r="C16">
            <v>18.8188</v>
          </cell>
        </row>
        <row r="16">
          <cell r="E16">
            <v>-1.00422415924501</v>
          </cell>
        </row>
        <row r="17">
          <cell r="C17">
            <v>5.4746</v>
          </cell>
        </row>
        <row r="17">
          <cell r="E17">
            <v>-61.552885324419</v>
          </cell>
        </row>
      </sheetData>
      <sheetData sheetId="1"/>
      <sheetData sheetId="2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核算科"/>
      <sheetName val="农业"/>
      <sheetName val="工业"/>
      <sheetName val="投资"/>
      <sheetName val="普查"/>
    </sheetNames>
    <sheetDataSet>
      <sheetData sheetId="0"/>
      <sheetData sheetId="1"/>
      <sheetData sheetId="2"/>
      <sheetData sheetId="3">
        <row r="6">
          <cell r="D6">
            <v>-10.6843267108168</v>
          </cell>
        </row>
        <row r="8">
          <cell r="D8">
            <v>-0.645621456767955</v>
          </cell>
        </row>
        <row r="10">
          <cell r="D10">
            <v>-2.71796454940701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topLeftCell="A11" workbookViewId="0">
      <selection activeCell="A10" sqref="A10"/>
    </sheetView>
  </sheetViews>
  <sheetFormatPr defaultColWidth="8" defaultRowHeight="12" outlineLevelCol="4"/>
  <cols>
    <col min="1" max="1" width="20.8833333333333" style="376"/>
    <col min="2" max="2" width="8" style="376"/>
    <col min="3" max="3" width="12" style="376" customWidth="true"/>
    <col min="4" max="4" width="17.6666666666667" style="376" customWidth="true"/>
    <col min="5" max="5" width="17" style="376" customWidth="true"/>
    <col min="6" max="7" width="8" style="127"/>
    <col min="8" max="11" width="7.33333333333333" style="127" customWidth="true"/>
    <col min="12" max="16384" width="8" style="127"/>
  </cols>
  <sheetData>
    <row r="1" ht="35.2" customHeight="true" spans="1:5">
      <c r="A1" s="377" t="s">
        <v>0</v>
      </c>
      <c r="B1" s="378"/>
      <c r="C1" s="378"/>
      <c r="D1" s="378"/>
      <c r="E1" s="378"/>
    </row>
    <row r="2" ht="35.2" customHeight="true" spans="1:5">
      <c r="A2" s="379"/>
      <c r="B2" s="379"/>
      <c r="C2" s="379"/>
      <c r="D2" s="379"/>
      <c r="E2" s="379"/>
    </row>
    <row r="3" ht="35.2" customHeight="true" spans="1:5">
      <c r="A3" s="380" t="s">
        <v>1</v>
      </c>
      <c r="B3" s="381" t="s">
        <v>2</v>
      </c>
      <c r="C3" s="331" t="s">
        <v>3</v>
      </c>
      <c r="D3" s="381" t="s">
        <v>4</v>
      </c>
      <c r="E3" s="393" t="s">
        <v>5</v>
      </c>
    </row>
    <row r="4" ht="35.2" customHeight="true" spans="1:5">
      <c r="A4" s="380" t="s">
        <v>6</v>
      </c>
      <c r="B4" s="381" t="s">
        <v>7</v>
      </c>
      <c r="C4" s="382" t="s">
        <v>8</v>
      </c>
      <c r="D4" s="383" t="s">
        <v>9</v>
      </c>
      <c r="E4" s="394">
        <v>0.075</v>
      </c>
    </row>
    <row r="5" ht="35.2" customHeight="true" spans="1:5">
      <c r="A5" s="380" t="s">
        <v>10</v>
      </c>
      <c r="B5" s="381" t="s">
        <v>7</v>
      </c>
      <c r="C5" s="384"/>
      <c r="D5" s="385">
        <v>0.075</v>
      </c>
      <c r="E5" s="395">
        <v>0.085</v>
      </c>
    </row>
    <row r="6" ht="35.2" customHeight="true" spans="1:5">
      <c r="A6" s="380" t="s">
        <v>11</v>
      </c>
      <c r="B6" s="381" t="s">
        <v>7</v>
      </c>
      <c r="C6" s="384"/>
      <c r="D6" s="385" t="s">
        <v>12</v>
      </c>
      <c r="E6" s="385">
        <v>0.09</v>
      </c>
    </row>
    <row r="7" ht="35.2" customHeight="true" spans="1:5">
      <c r="A7" s="380" t="s">
        <v>13</v>
      </c>
      <c r="B7" s="381" t="s">
        <v>7</v>
      </c>
      <c r="C7" s="384"/>
      <c r="D7" s="385"/>
      <c r="E7" s="385">
        <v>0.075</v>
      </c>
    </row>
    <row r="8" ht="35.2" customHeight="true" spans="1:5">
      <c r="A8" s="380" t="s">
        <v>14</v>
      </c>
      <c r="B8" s="381" t="s">
        <v>7</v>
      </c>
      <c r="C8" s="234" t="s">
        <v>15</v>
      </c>
      <c r="D8" s="386">
        <v>0.1</v>
      </c>
      <c r="E8" s="386" t="s">
        <v>16</v>
      </c>
    </row>
    <row r="9" ht="35.2" customHeight="true" spans="1:5">
      <c r="A9" s="387" t="s">
        <v>17</v>
      </c>
      <c r="B9" s="381" t="s">
        <v>7</v>
      </c>
      <c r="C9" s="388" t="s">
        <v>18</v>
      </c>
      <c r="D9" s="388" t="s">
        <v>18</v>
      </c>
      <c r="E9" s="388" t="s">
        <v>19</v>
      </c>
    </row>
    <row r="10" ht="35.2" customHeight="true" spans="1:5">
      <c r="A10" s="389" t="s">
        <v>20</v>
      </c>
      <c r="B10" s="381" t="s">
        <v>7</v>
      </c>
      <c r="C10" s="384"/>
      <c r="D10" s="386" t="s">
        <v>21</v>
      </c>
      <c r="E10" s="386">
        <v>0.08</v>
      </c>
    </row>
    <row r="11" ht="35.2" customHeight="true" spans="1:5">
      <c r="A11" s="94" t="s">
        <v>22</v>
      </c>
      <c r="B11" s="381" t="s">
        <v>7</v>
      </c>
      <c r="C11" s="390" t="s">
        <v>23</v>
      </c>
      <c r="D11" s="390" t="s">
        <v>23</v>
      </c>
      <c r="E11" s="396" t="s">
        <v>23</v>
      </c>
    </row>
    <row r="12" ht="35.2" customHeight="true" spans="1:5">
      <c r="A12" s="389" t="s">
        <v>24</v>
      </c>
      <c r="B12" s="331" t="s">
        <v>25</v>
      </c>
      <c r="C12" s="390" t="s">
        <v>26</v>
      </c>
      <c r="D12" s="390" t="s">
        <v>27</v>
      </c>
      <c r="E12" s="397"/>
    </row>
    <row r="13" ht="35.2" customHeight="true" spans="1:5">
      <c r="A13" s="389" t="s">
        <v>28</v>
      </c>
      <c r="B13" s="381" t="s">
        <v>7</v>
      </c>
      <c r="C13" s="391" t="s">
        <v>29</v>
      </c>
      <c r="D13" s="392" t="s">
        <v>29</v>
      </c>
      <c r="E13" s="392" t="s">
        <v>29</v>
      </c>
    </row>
  </sheetData>
  <mergeCells count="1">
    <mergeCell ref="A1:E1"/>
  </mergeCells>
  <pageMargins left="0.7" right="0.7" top="0.75" bottom="0.75" header="0.3" footer="0.3"/>
  <pageSetup paperSize="9" orientation="portrait" horizontalDpi="600" vertic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3"/>
  <sheetViews>
    <sheetView topLeftCell="B1" workbookViewId="0">
      <selection activeCell="C4" sqref="C4:D33"/>
    </sheetView>
  </sheetViews>
  <sheetFormatPr defaultColWidth="8" defaultRowHeight="15.75" outlineLevelCol="4"/>
  <cols>
    <col min="1" max="1" width="30.4416666666667" style="350" customWidth="true"/>
    <col min="2" max="2" width="16" style="351" customWidth="true"/>
    <col min="3" max="3" width="14.775" style="351" customWidth="true"/>
    <col min="4" max="4" width="16.4416666666667" style="352" customWidth="true"/>
    <col min="5" max="15" width="9" style="350" customWidth="true"/>
    <col min="16" max="111" width="8" style="350" customWidth="true"/>
    <col min="112" max="133" width="9" style="350" customWidth="true"/>
    <col min="134" max="16384" width="8" style="350"/>
  </cols>
  <sheetData>
    <row r="1" ht="31.45" customHeight="true" spans="1:4">
      <c r="A1" s="353" t="s">
        <v>30</v>
      </c>
      <c r="B1" s="353"/>
      <c r="C1" s="353"/>
      <c r="D1" s="353"/>
    </row>
    <row r="2" ht="17.7" customHeight="true" spans="1:4">
      <c r="A2" s="354"/>
      <c r="B2" s="354"/>
      <c r="C2" s="354"/>
      <c r="D2" s="355"/>
    </row>
    <row r="3" s="349" customFormat="true" ht="36" customHeight="true" spans="1:4">
      <c r="A3" s="356" t="s">
        <v>31</v>
      </c>
      <c r="B3" s="357" t="s">
        <v>32</v>
      </c>
      <c r="C3" s="358" t="s">
        <v>33</v>
      </c>
      <c r="D3" s="359" t="s">
        <v>34</v>
      </c>
    </row>
    <row r="4" s="349" customFormat="true" ht="23.1" customHeight="true" spans="1:5">
      <c r="A4" s="360" t="s">
        <v>35</v>
      </c>
      <c r="B4" s="361" t="s">
        <v>36</v>
      </c>
      <c r="C4" s="362">
        <v>2230.7188</v>
      </c>
      <c r="D4" s="363">
        <v>4.374</v>
      </c>
      <c r="E4" s="375"/>
    </row>
    <row r="5" s="349" customFormat="true" ht="23.1" customHeight="true" spans="1:5">
      <c r="A5" s="360" t="s">
        <v>37</v>
      </c>
      <c r="B5" s="361" t="s">
        <v>36</v>
      </c>
      <c r="C5" s="362">
        <v>180.545892942385</v>
      </c>
      <c r="D5" s="363">
        <v>3.7</v>
      </c>
      <c r="E5" s="375"/>
    </row>
    <row r="6" s="349" customFormat="true" ht="23.1" customHeight="true" spans="1:5">
      <c r="A6" s="360" t="s">
        <v>38</v>
      </c>
      <c r="B6" s="361" t="s">
        <v>36</v>
      </c>
      <c r="C6" s="362">
        <v>876.810601496979</v>
      </c>
      <c r="D6" s="363">
        <v>3.6</v>
      </c>
      <c r="E6" s="375"/>
    </row>
    <row r="7" s="349" customFormat="true" ht="23.1" customHeight="true" spans="1:5">
      <c r="A7" s="360" t="s">
        <v>39</v>
      </c>
      <c r="B7" s="361" t="s">
        <v>36</v>
      </c>
      <c r="C7" s="362">
        <v>1173.36230556064</v>
      </c>
      <c r="D7" s="363">
        <v>5.1</v>
      </c>
      <c r="E7" s="375"/>
    </row>
    <row r="8" s="349" customFormat="true" ht="23.1" customHeight="true" spans="1:5">
      <c r="A8" s="364" t="s">
        <v>40</v>
      </c>
      <c r="B8" s="361" t="s">
        <v>36</v>
      </c>
      <c r="C8" s="362" t="s">
        <v>41</v>
      </c>
      <c r="D8" s="363">
        <v>3.6</v>
      </c>
      <c r="E8" s="375"/>
    </row>
    <row r="9" s="349" customFormat="true" ht="31.45" customHeight="true" spans="1:5">
      <c r="A9" s="365" t="s">
        <v>42</v>
      </c>
      <c r="B9" s="361" t="s">
        <v>36</v>
      </c>
      <c r="C9" s="362">
        <v>199.23877</v>
      </c>
      <c r="D9" s="363">
        <v>17.81</v>
      </c>
      <c r="E9" s="375"/>
    </row>
    <row r="10" s="349" customFormat="true" ht="23.1" customHeight="true" spans="1:5">
      <c r="A10" s="366" t="s">
        <v>43</v>
      </c>
      <c r="B10" s="361" t="s">
        <v>36</v>
      </c>
      <c r="C10" s="362" t="s">
        <v>41</v>
      </c>
      <c r="D10" s="367">
        <v>-0.2</v>
      </c>
      <c r="E10" s="375"/>
    </row>
    <row r="11" s="349" customFormat="true" ht="23.1" customHeight="true" spans="1:5">
      <c r="A11" s="366" t="s">
        <v>44</v>
      </c>
      <c r="B11" s="361" t="s">
        <v>36</v>
      </c>
      <c r="C11" s="362" t="s">
        <v>41</v>
      </c>
      <c r="D11" s="363">
        <v>-1.7</v>
      </c>
      <c r="E11" s="375"/>
    </row>
    <row r="12" s="349" customFormat="true" ht="23.1" customHeight="true" spans="1:5">
      <c r="A12" s="366" t="s">
        <v>45</v>
      </c>
      <c r="B12" s="361" t="s">
        <v>36</v>
      </c>
      <c r="C12" s="362" t="s">
        <v>41</v>
      </c>
      <c r="D12" s="363">
        <v>4.3</v>
      </c>
      <c r="E12" s="375"/>
    </row>
    <row r="13" s="349" customFormat="true" ht="23.1" customHeight="true" spans="1:5">
      <c r="A13" s="366" t="s">
        <v>46</v>
      </c>
      <c r="B13" s="361" t="s">
        <v>36</v>
      </c>
      <c r="C13" s="362">
        <v>91.1765</v>
      </c>
      <c r="D13" s="363">
        <v>10.44</v>
      </c>
      <c r="E13" s="375"/>
    </row>
    <row r="14" s="349" customFormat="true" ht="23.1" customHeight="true" spans="1:5">
      <c r="A14" s="366" t="s">
        <v>47</v>
      </c>
      <c r="B14" s="361" t="s">
        <v>48</v>
      </c>
      <c r="C14" s="362">
        <v>152.7063</v>
      </c>
      <c r="D14" s="363">
        <v>-9.61</v>
      </c>
      <c r="E14" s="375"/>
    </row>
    <row r="15" s="349" customFormat="true" ht="23.1" customHeight="true" spans="1:5">
      <c r="A15" s="366" t="s">
        <v>49</v>
      </c>
      <c r="B15" s="361" t="s">
        <v>36</v>
      </c>
      <c r="C15" s="362">
        <v>86.0337</v>
      </c>
      <c r="D15" s="363">
        <v>-4.81</v>
      </c>
      <c r="E15" s="375"/>
    </row>
    <row r="16" s="349" customFormat="true" ht="23.1" customHeight="true" spans="1:5">
      <c r="A16" s="368" t="s">
        <v>50</v>
      </c>
      <c r="B16" s="361" t="s">
        <v>36</v>
      </c>
      <c r="C16" s="362">
        <v>970.121956331929</v>
      </c>
      <c r="D16" s="363">
        <v>10.5</v>
      </c>
      <c r="E16" s="375"/>
    </row>
    <row r="17" s="349" customFormat="true" ht="23.1" customHeight="true" spans="1:5">
      <c r="A17" s="368" t="s">
        <v>51</v>
      </c>
      <c r="B17" s="361" t="s">
        <v>36</v>
      </c>
      <c r="C17" s="362">
        <v>262.06566</v>
      </c>
      <c r="D17" s="363">
        <v>11.1</v>
      </c>
      <c r="E17" s="375"/>
    </row>
    <row r="18" s="349" customFormat="true" ht="23.1" customHeight="true" spans="1:5">
      <c r="A18" s="366" t="s">
        <v>52</v>
      </c>
      <c r="B18" s="361" t="s">
        <v>36</v>
      </c>
      <c r="C18" s="362">
        <v>369.00599447</v>
      </c>
      <c r="D18" s="363">
        <v>32.9</v>
      </c>
      <c r="E18" s="375"/>
    </row>
    <row r="19" s="349" customFormat="true" ht="23.1" customHeight="true" spans="1:5">
      <c r="A19" s="366" t="s">
        <v>53</v>
      </c>
      <c r="B19" s="361" t="s">
        <v>36</v>
      </c>
      <c r="C19" s="362">
        <v>105.32989419</v>
      </c>
      <c r="D19" s="363">
        <v>3</v>
      </c>
      <c r="E19" s="375"/>
    </row>
    <row r="20" s="349" customFormat="true" ht="23.1" customHeight="true" spans="1:5">
      <c r="A20" s="366" t="s">
        <v>54</v>
      </c>
      <c r="B20" s="361" t="s">
        <v>36</v>
      </c>
      <c r="C20" s="362">
        <v>263.67610028</v>
      </c>
      <c r="D20" s="363">
        <v>50.3</v>
      </c>
      <c r="E20" s="375"/>
    </row>
    <row r="21" s="349" customFormat="true" ht="23.1" customHeight="true" spans="1:5">
      <c r="A21" s="366" t="s">
        <v>55</v>
      </c>
      <c r="B21" s="369" t="s">
        <v>36</v>
      </c>
      <c r="C21" s="362">
        <v>751.15</v>
      </c>
      <c r="D21" s="363" t="s">
        <v>41</v>
      </c>
      <c r="E21" s="375"/>
    </row>
    <row r="22" s="349" customFormat="true" ht="23.1" customHeight="true" spans="1:5">
      <c r="A22" s="370" t="s">
        <v>56</v>
      </c>
      <c r="B22" s="369" t="s">
        <v>57</v>
      </c>
      <c r="C22" s="371">
        <v>3122</v>
      </c>
      <c r="D22" s="363">
        <v>-30.1</v>
      </c>
      <c r="E22" s="375"/>
    </row>
    <row r="23" s="349" customFormat="true" ht="23.1" customHeight="true" spans="1:5">
      <c r="A23" s="366" t="s">
        <v>20</v>
      </c>
      <c r="B23" s="369" t="s">
        <v>36</v>
      </c>
      <c r="C23" s="362">
        <v>100.9958</v>
      </c>
      <c r="D23" s="363">
        <v>8.9</v>
      </c>
      <c r="E23" s="375"/>
    </row>
    <row r="24" s="349" customFormat="true" ht="23.1" customHeight="true" spans="1:5">
      <c r="A24" s="366" t="s">
        <v>58</v>
      </c>
      <c r="B24" s="369" t="s">
        <v>36</v>
      </c>
      <c r="C24" s="362">
        <v>287.2861</v>
      </c>
      <c r="D24" s="363">
        <v>2.1</v>
      </c>
      <c r="E24" s="375"/>
    </row>
    <row r="25" s="349" customFormat="true" ht="23.1" customHeight="true" spans="1:5">
      <c r="A25" s="366" t="s">
        <v>59</v>
      </c>
      <c r="B25" s="369" t="s">
        <v>36</v>
      </c>
      <c r="C25" s="362">
        <v>4178.3254034051</v>
      </c>
      <c r="D25" s="363">
        <v>14.6896552112142</v>
      </c>
      <c r="E25" s="375"/>
    </row>
    <row r="26" s="349" customFormat="true" ht="23.1" customHeight="true" spans="1:5">
      <c r="A26" s="366" t="s">
        <v>60</v>
      </c>
      <c r="B26" s="369" t="s">
        <v>36</v>
      </c>
      <c r="C26" s="362">
        <v>2838.4915059387</v>
      </c>
      <c r="D26" s="363">
        <v>16.1</v>
      </c>
      <c r="E26" s="375"/>
    </row>
    <row r="27" s="349" customFormat="true" ht="23.1" customHeight="true" spans="1:5">
      <c r="A27" s="366" t="s">
        <v>61</v>
      </c>
      <c r="B27" s="369" t="s">
        <v>36</v>
      </c>
      <c r="C27" s="362">
        <v>3650.9073798123</v>
      </c>
      <c r="D27" s="363">
        <v>18.4</v>
      </c>
      <c r="E27" s="375"/>
    </row>
    <row r="28" s="349" customFormat="true" ht="23.1" customHeight="true" spans="1:5">
      <c r="A28" s="366" t="s">
        <v>17</v>
      </c>
      <c r="B28" s="369" t="s">
        <v>7</v>
      </c>
      <c r="C28" s="372" t="s">
        <v>41</v>
      </c>
      <c r="D28" s="373">
        <v>0.503306370000004</v>
      </c>
      <c r="E28" s="375"/>
    </row>
    <row r="29" s="349" customFormat="true" ht="23.1" customHeight="true" spans="1:5">
      <c r="A29" s="366" t="s">
        <v>62</v>
      </c>
      <c r="B29" s="369" t="s">
        <v>63</v>
      </c>
      <c r="C29" s="374">
        <v>17240</v>
      </c>
      <c r="D29" s="373">
        <v>6.4</v>
      </c>
      <c r="E29" s="375"/>
    </row>
    <row r="30" s="349" customFormat="true" ht="23.1" customHeight="true" spans="1:5">
      <c r="A30" s="368" t="s">
        <v>64</v>
      </c>
      <c r="B30" s="369" t="s">
        <v>63</v>
      </c>
      <c r="C30" s="371">
        <v>21402</v>
      </c>
      <c r="D30" s="363">
        <v>5.3</v>
      </c>
      <c r="E30" s="375"/>
    </row>
    <row r="31" s="349" customFormat="true" ht="23.1" customHeight="true" spans="1:5">
      <c r="A31" s="368" t="s">
        <v>65</v>
      </c>
      <c r="B31" s="361" t="s">
        <v>63</v>
      </c>
      <c r="C31" s="371">
        <v>12175</v>
      </c>
      <c r="D31" s="363">
        <v>7.5</v>
      </c>
      <c r="E31" s="375"/>
    </row>
    <row r="32" s="349" customFormat="true" ht="23.1" customHeight="true" spans="1:5">
      <c r="A32" s="364" t="s">
        <v>66</v>
      </c>
      <c r="B32" s="361" t="s">
        <v>67</v>
      </c>
      <c r="C32" s="362">
        <v>89.607586</v>
      </c>
      <c r="D32" s="363">
        <v>3.5</v>
      </c>
      <c r="E32" s="375"/>
    </row>
    <row r="33" s="349" customFormat="true" ht="23.1" customHeight="true" spans="1:5">
      <c r="A33" s="364" t="s">
        <v>68</v>
      </c>
      <c r="B33" s="361" t="s">
        <v>67</v>
      </c>
      <c r="C33" s="362">
        <v>46.630879</v>
      </c>
      <c r="D33" s="363">
        <v>1</v>
      </c>
      <c r="E33" s="375"/>
    </row>
  </sheetData>
  <mergeCells count="1">
    <mergeCell ref="A1:D1"/>
  </mergeCells>
  <pageMargins left="0.7" right="0.7" top="0.75" bottom="0.75" header="0.3" footer="0.3"/>
  <pageSetup paperSize="9" orientation="portrait" horizontalDpi="600" vertic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workbookViewId="0">
      <selection activeCell="C23" sqref="C23"/>
    </sheetView>
  </sheetViews>
  <sheetFormatPr defaultColWidth="9" defaultRowHeight="15.75" outlineLevelCol="4"/>
  <cols>
    <col min="1" max="1" width="29" style="92" customWidth="true"/>
    <col min="2" max="2" width="15.8833333333333" style="92" customWidth="true"/>
    <col min="3" max="3" width="12.8833333333333" style="92" customWidth="true"/>
    <col min="4" max="4" width="21.5" style="92" customWidth="true"/>
    <col min="5" max="16384" width="8.88333333333333" style="92"/>
  </cols>
  <sheetData>
    <row r="1" ht="20.25" spans="1:4">
      <c r="A1" s="326" t="s">
        <v>35</v>
      </c>
      <c r="B1" s="326"/>
      <c r="C1" s="326"/>
      <c r="D1" s="326"/>
    </row>
    <row r="2" spans="1:2">
      <c r="A2" s="234"/>
      <c r="B2" s="234"/>
    </row>
    <row r="3" ht="24.05" customHeight="true" spans="1:5">
      <c r="A3" s="327" t="s">
        <v>69</v>
      </c>
      <c r="B3" s="342" t="s">
        <v>70</v>
      </c>
      <c r="C3" s="329" t="s">
        <v>71</v>
      </c>
      <c r="D3" s="329" t="s">
        <v>72</v>
      </c>
      <c r="E3" s="234"/>
    </row>
    <row r="4" ht="24.05" customHeight="true" spans="1:5">
      <c r="A4" s="330" t="s">
        <v>73</v>
      </c>
      <c r="B4" s="343">
        <f>'[4]4306'!$D$10/10000</f>
        <v>2230.7188</v>
      </c>
      <c r="C4" s="344">
        <f>'[4]4306'!$L10</f>
        <v>4.374</v>
      </c>
      <c r="D4" s="344" t="s">
        <v>41</v>
      </c>
      <c r="E4" s="234"/>
    </row>
    <row r="5" ht="24.05" customHeight="true" spans="1:5">
      <c r="A5" s="345" t="s">
        <v>74</v>
      </c>
      <c r="B5" s="345"/>
      <c r="C5" s="345"/>
      <c r="D5" s="346"/>
      <c r="E5" s="234"/>
    </row>
    <row r="6" ht="24.05" customHeight="true" spans="1:5">
      <c r="A6" s="334" t="s">
        <v>75</v>
      </c>
      <c r="B6" s="347">
        <f>'[4]4306'!$D11/10000</f>
        <v>186.9947736035</v>
      </c>
      <c r="C6" s="344">
        <f>'[4]4306'!$L11</f>
        <v>3.8</v>
      </c>
      <c r="D6" s="348">
        <f>B6/$B$4*100</f>
        <v>8.38271384109462</v>
      </c>
      <c r="E6" s="234"/>
    </row>
    <row r="7" ht="24.05" customHeight="true" spans="1:5">
      <c r="A7" s="334" t="s">
        <v>76</v>
      </c>
      <c r="B7" s="347">
        <f>'[4]4306'!$D13/10000</f>
        <v>744.929133834526</v>
      </c>
      <c r="C7" s="344">
        <f>'[4]4306'!$L13</f>
        <v>3.6</v>
      </c>
      <c r="D7" s="348">
        <f>B7/$B$4*100</f>
        <v>33.3941299026362</v>
      </c>
      <c r="E7" s="234"/>
    </row>
    <row r="8" ht="24.05" customHeight="true" spans="1:5">
      <c r="A8" s="334" t="s">
        <v>77</v>
      </c>
      <c r="B8" s="347">
        <f>'[4]4306'!$D16/10000</f>
        <v>694.535065762122</v>
      </c>
      <c r="C8" s="344">
        <f>'[4]4306'!$L16</f>
        <v>3</v>
      </c>
      <c r="D8" s="348">
        <f t="shared" ref="D7:D21" si="0">B8/$B$4*100</f>
        <v>31.1350344006659</v>
      </c>
      <c r="E8" s="234"/>
    </row>
    <row r="9" ht="24.05" customHeight="true" spans="1:5">
      <c r="A9" s="334" t="s">
        <v>78</v>
      </c>
      <c r="B9" s="347">
        <f>'[4]4306'!$D19/10000</f>
        <v>133.726375542828</v>
      </c>
      <c r="C9" s="344">
        <f>'[4]4306'!$L19</f>
        <v>3.5</v>
      </c>
      <c r="D9" s="348">
        <f t="shared" si="0"/>
        <v>5.99476615084018</v>
      </c>
      <c r="E9" s="234"/>
    </row>
    <row r="10" ht="24.05" customHeight="true" spans="1:5">
      <c r="A10" s="334" t="s">
        <v>79</v>
      </c>
      <c r="B10" s="347">
        <f>'[4]4306'!$D20/10000</f>
        <v>205.628321173532</v>
      </c>
      <c r="C10" s="344">
        <f>'[4]4306'!$L20</f>
        <v>8.9</v>
      </c>
      <c r="D10" s="348">
        <f t="shared" si="0"/>
        <v>9.21802968502941</v>
      </c>
      <c r="E10" s="234"/>
    </row>
    <row r="11" ht="24.05" customHeight="true" spans="1:5">
      <c r="A11" s="334" t="s">
        <v>80</v>
      </c>
      <c r="B11" s="347">
        <f>'[4]4306'!$D23/10000</f>
        <v>94.8834827526821</v>
      </c>
      <c r="C11" s="344">
        <f>'[4]4306'!$L23</f>
        <v>2.1</v>
      </c>
      <c r="D11" s="348">
        <f t="shared" si="0"/>
        <v>4.25349366099762</v>
      </c>
      <c r="E11" s="234"/>
    </row>
    <row r="12" ht="24.05" customHeight="true" spans="1:5">
      <c r="A12" s="334" t="s">
        <v>81</v>
      </c>
      <c r="B12" s="347">
        <f>'[4]4306'!$D32/10000</f>
        <v>34.5919687064845</v>
      </c>
      <c r="C12" s="344">
        <f>'[4]4306'!$L32</f>
        <v>13.1</v>
      </c>
      <c r="D12" s="348">
        <f t="shared" si="0"/>
        <v>1.55070951598581</v>
      </c>
      <c r="E12" s="234"/>
    </row>
    <row r="13" ht="24.05" customHeight="true" spans="1:5">
      <c r="A13" s="334" t="s">
        <v>82</v>
      </c>
      <c r="B13" s="347">
        <f>'[4]4306'!$D35/10000</f>
        <v>75.3818011095775</v>
      </c>
      <c r="C13" s="344">
        <f>'[4]4306'!$L35</f>
        <v>8.3</v>
      </c>
      <c r="D13" s="348">
        <f t="shared" si="0"/>
        <v>3.37926058226512</v>
      </c>
      <c r="E13" s="234"/>
    </row>
    <row r="14" ht="24.05" customHeight="true" spans="1:5">
      <c r="A14" s="334" t="s">
        <v>83</v>
      </c>
      <c r="B14" s="347">
        <f>'[4]4306'!$D40/10000</f>
        <v>145.315450181364</v>
      </c>
      <c r="C14" s="344">
        <f>'[4]4306'!$L40</f>
        <v>2.3</v>
      </c>
      <c r="D14" s="348">
        <f t="shared" si="0"/>
        <v>6.51428813803711</v>
      </c>
      <c r="E14" s="234"/>
    </row>
    <row r="15" ht="24.05" customHeight="true" spans="1:5">
      <c r="A15" s="334" t="s">
        <v>84</v>
      </c>
      <c r="B15" s="347">
        <f>'[4]4306'!$D43/10000</f>
        <v>609.267498940584</v>
      </c>
      <c r="C15" s="344">
        <f>'[4]4306'!$L43</f>
        <v>4.1</v>
      </c>
      <c r="D15" s="348">
        <f t="shared" si="0"/>
        <v>27.3126087851406</v>
      </c>
      <c r="E15" s="234"/>
    </row>
    <row r="16" ht="24.05" customHeight="true" spans="1:5">
      <c r="A16" s="334" t="s">
        <v>85</v>
      </c>
      <c r="B16" s="347">
        <f>'[4]4306'!$D44/10000</f>
        <v>404.16933735015</v>
      </c>
      <c r="C16" s="344">
        <f>'[4]4306'!$L44</f>
        <v>7</v>
      </c>
      <c r="D16" s="348">
        <f t="shared" si="0"/>
        <v>18.1183454118085</v>
      </c>
      <c r="E16" s="234"/>
    </row>
    <row r="17" ht="24.05" customHeight="true" spans="1:5">
      <c r="A17" s="334" t="s">
        <v>86</v>
      </c>
      <c r="B17" s="347">
        <f>'[4]4306'!$D53/10000</f>
        <v>205.098161590434</v>
      </c>
      <c r="C17" s="344">
        <f>'[4]4306'!$L53</f>
        <v>-0.9</v>
      </c>
      <c r="D17" s="348">
        <f t="shared" si="0"/>
        <v>9.19426337333213</v>
      </c>
      <c r="E17" s="234"/>
    </row>
    <row r="18" ht="24.05" customHeight="true" spans="1:5">
      <c r="A18" s="345" t="s">
        <v>87</v>
      </c>
      <c r="B18" s="345"/>
      <c r="C18" s="345"/>
      <c r="D18" s="348"/>
      <c r="E18" s="234"/>
    </row>
    <row r="19" ht="24.05" customHeight="true" spans="1:5">
      <c r="A19" s="334" t="s">
        <v>37</v>
      </c>
      <c r="B19" s="347">
        <f>'[4]4306'!$D58/10000</f>
        <v>180.545892942385</v>
      </c>
      <c r="C19" s="344">
        <f>'[4]4306'!$L58</f>
        <v>3.7</v>
      </c>
      <c r="D19" s="348">
        <f t="shared" si="0"/>
        <v>8.0936195517958</v>
      </c>
      <c r="E19" s="234"/>
    </row>
    <row r="20" ht="24.05" customHeight="true" spans="1:5">
      <c r="A20" s="334" t="s">
        <v>38</v>
      </c>
      <c r="B20" s="347">
        <f>'[4]4306'!$D59/10000</f>
        <v>876.810601496979</v>
      </c>
      <c r="C20" s="344">
        <f>'[4]4306'!$L59</f>
        <v>3.6</v>
      </c>
      <c r="D20" s="348">
        <f t="shared" si="0"/>
        <v>39.3061914167298</v>
      </c>
      <c r="E20" s="234"/>
    </row>
    <row r="21" ht="24.05" customHeight="true" spans="1:5">
      <c r="A21" s="334" t="s">
        <v>39</v>
      </c>
      <c r="B21" s="347">
        <f>'[4]4306'!$D60/10000</f>
        <v>1173.36230556064</v>
      </c>
      <c r="C21" s="344">
        <f>'[4]4306'!$L60</f>
        <v>5.1</v>
      </c>
      <c r="D21" s="348">
        <f t="shared" si="0"/>
        <v>52.6001890314744</v>
      </c>
      <c r="E21" s="234"/>
    </row>
    <row r="22" spans="1:1">
      <c r="A22" s="92" t="s">
        <v>88</v>
      </c>
    </row>
  </sheetData>
  <mergeCells count="3">
    <mergeCell ref="A1:D1"/>
    <mergeCell ref="A5:C5"/>
    <mergeCell ref="A18:C18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zoomScale="115" zoomScaleNormal="115" workbookViewId="0">
      <selection activeCell="G18" sqref="G18"/>
    </sheetView>
  </sheetViews>
  <sheetFormatPr defaultColWidth="8.875" defaultRowHeight="15.75" outlineLevelCol="6"/>
  <cols>
    <col min="1" max="1" width="28.875" style="324" customWidth="true"/>
    <col min="2" max="2" width="8.875" style="325"/>
    <col min="3" max="3" width="9.625" style="324" customWidth="true"/>
    <col min="4" max="4" width="9.5" style="324"/>
    <col min="5" max="16384" width="8.875" style="324"/>
  </cols>
  <sheetData>
    <row r="1" s="324" customFormat="true" ht="20.25" spans="1:4">
      <c r="A1" s="326" t="s">
        <v>89</v>
      </c>
      <c r="B1" s="326"/>
      <c r="C1" s="326"/>
      <c r="D1" s="326"/>
    </row>
    <row r="2" s="324" customFormat="true" spans="2:2">
      <c r="B2" s="325"/>
    </row>
    <row r="3" s="324" customFormat="true" ht="24" customHeight="true" spans="1:4">
      <c r="A3" s="327" t="s">
        <v>69</v>
      </c>
      <c r="B3" s="328" t="s">
        <v>90</v>
      </c>
      <c r="C3" s="328" t="s">
        <v>33</v>
      </c>
      <c r="D3" s="329" t="s">
        <v>71</v>
      </c>
    </row>
    <row r="4" s="324" customFormat="true" ht="24" customHeight="true" spans="1:7">
      <c r="A4" s="330" t="s">
        <v>91</v>
      </c>
      <c r="B4" s="331" t="s">
        <v>36</v>
      </c>
      <c r="C4" s="332">
        <v>317.2867</v>
      </c>
      <c r="D4" s="333">
        <v>3.8</v>
      </c>
      <c r="F4"/>
      <c r="G4"/>
    </row>
    <row r="5" s="324" customFormat="true" ht="24" customHeight="true" spans="1:7">
      <c r="A5" s="334" t="s">
        <v>92</v>
      </c>
      <c r="B5" s="331" t="s">
        <v>36</v>
      </c>
      <c r="C5" s="335">
        <v>146.4769</v>
      </c>
      <c r="D5" s="333">
        <v>3.8</v>
      </c>
      <c r="F5"/>
      <c r="G5"/>
    </row>
    <row r="6" s="324" customFormat="true" ht="24" customHeight="true" spans="1:7">
      <c r="A6" s="334" t="s">
        <v>93</v>
      </c>
      <c r="B6" s="331" t="s">
        <v>36</v>
      </c>
      <c r="C6" s="336">
        <v>9.3919</v>
      </c>
      <c r="D6" s="103">
        <v>8.1</v>
      </c>
      <c r="F6"/>
      <c r="G6"/>
    </row>
    <row r="7" s="324" customFormat="true" ht="24" customHeight="true" spans="1:7">
      <c r="A7" s="334" t="s">
        <v>94</v>
      </c>
      <c r="B7" s="331" t="s">
        <v>36</v>
      </c>
      <c r="C7" s="336">
        <v>82.6839</v>
      </c>
      <c r="D7" s="103">
        <v>1.6</v>
      </c>
      <c r="F7"/>
      <c r="G7"/>
    </row>
    <row r="8" s="324" customFormat="true" ht="24" customHeight="true" spans="1:7">
      <c r="A8" s="334" t="s">
        <v>95</v>
      </c>
      <c r="B8" s="331" t="s">
        <v>36</v>
      </c>
      <c r="C8" s="336">
        <v>62.2494</v>
      </c>
      <c r="D8" s="103">
        <v>5.2</v>
      </c>
      <c r="F8"/>
      <c r="G8"/>
    </row>
    <row r="9" s="324" customFormat="true" ht="24" customHeight="true" spans="1:7">
      <c r="A9" s="334" t="s">
        <v>96</v>
      </c>
      <c r="B9" s="331" t="s">
        <v>36</v>
      </c>
      <c r="C9" s="336">
        <v>16.4846</v>
      </c>
      <c r="D9" s="103">
        <v>7.5</v>
      </c>
      <c r="F9"/>
      <c r="G9"/>
    </row>
    <row r="10" s="324" customFormat="true" ht="24" customHeight="true" spans="1:6">
      <c r="A10" s="330" t="s">
        <v>97</v>
      </c>
      <c r="B10" s="331"/>
      <c r="C10" s="336"/>
      <c r="D10" s="337"/>
      <c r="F10"/>
    </row>
    <row r="11" s="324" customFormat="true" ht="24" customHeight="true" spans="1:4">
      <c r="A11" s="338" t="s">
        <v>98</v>
      </c>
      <c r="B11" s="331" t="s">
        <v>99</v>
      </c>
      <c r="C11" s="336">
        <v>62.46628</v>
      </c>
      <c r="D11" s="339">
        <v>3.9</v>
      </c>
    </row>
    <row r="12" s="324" customFormat="true" ht="24" customHeight="true" spans="1:4">
      <c r="A12" s="334" t="s">
        <v>100</v>
      </c>
      <c r="B12" s="331" t="s">
        <v>99</v>
      </c>
      <c r="C12" s="336">
        <v>195.5848</v>
      </c>
      <c r="D12" s="339">
        <v>7.4</v>
      </c>
    </row>
    <row r="13" s="324" customFormat="true" ht="24" customHeight="true" spans="1:4">
      <c r="A13" s="330" t="s">
        <v>101</v>
      </c>
      <c r="B13" s="331"/>
      <c r="C13" s="336"/>
      <c r="D13" s="337"/>
    </row>
    <row r="14" s="324" customFormat="true" ht="24" customHeight="true" spans="1:4">
      <c r="A14" s="338" t="s">
        <v>98</v>
      </c>
      <c r="B14" s="331" t="s">
        <v>102</v>
      </c>
      <c r="C14" s="336">
        <v>135.9626</v>
      </c>
      <c r="D14" s="339">
        <v>4.2</v>
      </c>
    </row>
    <row r="15" s="324" customFormat="true" ht="24" customHeight="true" spans="1:4">
      <c r="A15" s="334" t="s">
        <v>100</v>
      </c>
      <c r="B15" s="331" t="s">
        <v>102</v>
      </c>
      <c r="C15" s="336">
        <v>22.65</v>
      </c>
      <c r="D15" s="339">
        <v>6.9</v>
      </c>
    </row>
    <row r="16" s="324" customFormat="true" ht="24" customHeight="true" spans="1:4">
      <c r="A16" s="338" t="s">
        <v>103</v>
      </c>
      <c r="B16" s="331" t="s">
        <v>104</v>
      </c>
      <c r="C16" s="340">
        <v>8544.05</v>
      </c>
      <c r="D16" s="339">
        <v>2.1</v>
      </c>
    </row>
    <row r="17" s="324" customFormat="true" ht="24" customHeight="true" spans="1:4">
      <c r="A17" s="338" t="s">
        <v>105</v>
      </c>
      <c r="B17" s="331" t="s">
        <v>104</v>
      </c>
      <c r="C17" s="340">
        <v>103327.9</v>
      </c>
      <c r="D17" s="341">
        <v>0.5</v>
      </c>
    </row>
    <row r="18" spans="1:1">
      <c r="A18" s="92" t="s">
        <v>88</v>
      </c>
    </row>
  </sheetData>
  <mergeCells count="1">
    <mergeCell ref="A1:D1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"/>
  <sheetViews>
    <sheetView workbookViewId="0">
      <selection activeCell="B12" sqref="B12"/>
    </sheetView>
  </sheetViews>
  <sheetFormatPr defaultColWidth="8" defaultRowHeight="15.75" outlineLevelCol="3"/>
  <cols>
    <col min="1" max="1" width="39.775" customWidth="true"/>
    <col min="2" max="2" width="15.8833333333333" customWidth="true"/>
    <col min="3" max="3" width="10.1083333333333" customWidth="true"/>
    <col min="4" max="4" width="6.88333333333333" style="125" customWidth="true"/>
  </cols>
  <sheetData>
    <row r="1" ht="25.5" spans="1:4">
      <c r="A1" s="126" t="s">
        <v>106</v>
      </c>
      <c r="B1" s="126"/>
      <c r="C1" s="299"/>
      <c r="D1" s="299"/>
    </row>
    <row r="2" spans="1:4">
      <c r="A2" s="284"/>
      <c r="B2" s="284"/>
      <c r="D2"/>
    </row>
    <row r="3" ht="24.05" customHeight="true" spans="1:2">
      <c r="A3" s="285" t="s">
        <v>107</v>
      </c>
      <c r="B3" s="270" t="s">
        <v>71</v>
      </c>
    </row>
    <row r="4" ht="24.05" customHeight="true" spans="1:2">
      <c r="A4" s="323" t="s">
        <v>108</v>
      </c>
      <c r="B4" s="307">
        <f>[1]Sheet1!$G$22</f>
        <v>3.6</v>
      </c>
    </row>
    <row r="5" ht="24.05" customHeight="true" spans="1:2">
      <c r="A5" s="244" t="s">
        <v>109</v>
      </c>
      <c r="B5" s="296">
        <f>[1]Sheet1!G23</f>
        <v>-11.8511132354279</v>
      </c>
    </row>
    <row r="6" ht="24.05" customHeight="true" spans="1:2">
      <c r="A6" s="244" t="s">
        <v>110</v>
      </c>
      <c r="B6" s="296">
        <f>[1]Sheet1!G24</f>
        <v>6.32902789505607</v>
      </c>
    </row>
    <row r="7" ht="24.05" customHeight="true" spans="1:2">
      <c r="A7" s="244" t="s">
        <v>111</v>
      </c>
      <c r="B7" s="296">
        <f>[1]Sheet1!G25</f>
        <v>-18.7653770578425</v>
      </c>
    </row>
    <row r="8" ht="24.05" customHeight="true" spans="1:2">
      <c r="A8" s="244" t="s">
        <v>112</v>
      </c>
      <c r="B8" s="296">
        <f>[1]Sheet1!G26</f>
        <v>9.96324338973864</v>
      </c>
    </row>
    <row r="9" ht="24.05" customHeight="true" spans="1:2">
      <c r="A9" s="244" t="s">
        <v>113</v>
      </c>
      <c r="B9" s="296">
        <f>[1]Sheet1!G27</f>
        <v>-6.51795481598394</v>
      </c>
    </row>
    <row r="10" ht="24.05" customHeight="true" spans="1:2">
      <c r="A10" s="244" t="s">
        <v>114</v>
      </c>
      <c r="B10" s="296">
        <f>[1]Sheet1!G28</f>
        <v>6.75302771375008</v>
      </c>
    </row>
    <row r="11" ht="24.05" customHeight="true" spans="1:2">
      <c r="A11" s="244" t="s">
        <v>115</v>
      </c>
      <c r="B11" s="296">
        <f>[1]Sheet1!G29</f>
        <v>-3.02631534952993</v>
      </c>
    </row>
    <row r="12" ht="24.05" customHeight="true" spans="1:2">
      <c r="A12" s="244" t="s">
        <v>116</v>
      </c>
      <c r="B12" s="296">
        <f>[1]Sheet1!G30</f>
        <v>7.15070615015592</v>
      </c>
    </row>
    <row r="13" ht="24.05" customHeight="true" spans="1:2">
      <c r="A13" s="244" t="s">
        <v>117</v>
      </c>
      <c r="B13" s="296">
        <f>[1]Sheet1!G31</f>
        <v>-1.28334496058445</v>
      </c>
    </row>
    <row r="14" ht="24.05" customHeight="true" spans="1:2">
      <c r="A14" s="244" t="s">
        <v>118</v>
      </c>
      <c r="B14" s="296">
        <f>[1]Sheet1!G32</f>
        <v>5.40766774417678</v>
      </c>
    </row>
    <row r="15" ht="24.05" customHeight="true" spans="1:2">
      <c r="A15" s="244" t="s">
        <v>119</v>
      </c>
      <c r="B15" s="296">
        <f>[1]Sheet1!G33</f>
        <v>5.0635723521407</v>
      </c>
    </row>
    <row r="16" ht="24.05" customHeight="true" spans="1:2">
      <c r="A16" s="174" t="s">
        <v>120</v>
      </c>
      <c r="B16" s="298">
        <f>[1]Sheet1!G34</f>
        <v>2.44657717262307</v>
      </c>
    </row>
  </sheetData>
  <mergeCells count="1">
    <mergeCell ref="A1:B1"/>
  </mergeCells>
  <printOptions horizontalCentered="true"/>
  <pageMargins left="0.75" right="0.75" top="0.59" bottom="0.47" header="0.51" footer="0.51"/>
  <pageSetup paperSize="9" orientation="portrait" horizontalDpi="600" vertic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4"/>
  <sheetViews>
    <sheetView workbookViewId="0">
      <selection activeCell="B4" sqref="B4"/>
    </sheetView>
  </sheetViews>
  <sheetFormatPr defaultColWidth="8" defaultRowHeight="15.75" outlineLevelCol="1"/>
  <cols>
    <col min="1" max="1" width="34.4416666666667" style="315" customWidth="true"/>
    <col min="2" max="2" width="13.4416666666667" customWidth="true"/>
  </cols>
  <sheetData>
    <row r="1" s="311" customFormat="true" ht="25.5" spans="1:2">
      <c r="A1" s="197" t="s">
        <v>121</v>
      </c>
      <c r="B1" s="197"/>
    </row>
    <row r="2" s="311" customFormat="true" ht="20.25" spans="1:2">
      <c r="A2" s="316"/>
      <c r="B2" s="317"/>
    </row>
    <row r="3" s="312" customFormat="true" ht="29.3" customHeight="true" spans="1:2">
      <c r="A3" s="318" t="s">
        <v>107</v>
      </c>
      <c r="B3" s="319" t="s">
        <v>71</v>
      </c>
    </row>
    <row r="4" s="313" customFormat="true" ht="29.3" customHeight="true" spans="1:2">
      <c r="A4" s="318" t="s">
        <v>122</v>
      </c>
      <c r="B4" s="296">
        <f>[1]Sheet1!G38</f>
        <v>2.66523041750484</v>
      </c>
    </row>
    <row r="5" s="300" customFormat="true" ht="29.3" customHeight="true" spans="1:2">
      <c r="A5" s="320" t="s">
        <v>123</v>
      </c>
      <c r="B5" s="296">
        <f>[1]Sheet1!G39</f>
        <v>-6.36740047919627</v>
      </c>
    </row>
    <row r="6" s="300" customFormat="true" ht="29.3" customHeight="true" spans="1:2">
      <c r="A6" s="320" t="s">
        <v>124</v>
      </c>
      <c r="B6" s="296">
        <f>[1]Sheet1!G40</f>
        <v>22.7782207722312</v>
      </c>
    </row>
    <row r="7" s="300" customFormat="true" ht="29.3" customHeight="true" spans="1:2">
      <c r="A7" s="320" t="s">
        <v>125</v>
      </c>
      <c r="B7" s="296">
        <f>[1]Sheet1!G41</f>
        <v>21.9643360139519</v>
      </c>
    </row>
    <row r="8" s="300" customFormat="true" ht="29.3" customHeight="true" spans="1:2">
      <c r="A8" s="320" t="s">
        <v>126</v>
      </c>
      <c r="B8" s="296">
        <f>[1]Sheet1!G42</f>
        <v>-2.5327745906618</v>
      </c>
    </row>
    <row r="9" s="300" customFormat="true" ht="29.3" customHeight="true" spans="1:2">
      <c r="A9" s="320" t="s">
        <v>127</v>
      </c>
      <c r="B9" s="296">
        <f>[1]Sheet1!G43</f>
        <v>9.46974942754497</v>
      </c>
    </row>
    <row r="10" s="314" customFormat="true" ht="29.3" customHeight="true" spans="1:2">
      <c r="A10" s="321" t="s">
        <v>128</v>
      </c>
      <c r="B10" s="296">
        <f>[1]Sheet1!G44</f>
        <v>7.88412441166422</v>
      </c>
    </row>
    <row r="11" s="314" customFormat="true" ht="29.3" customHeight="true" spans="1:2">
      <c r="A11" s="321" t="s">
        <v>129</v>
      </c>
      <c r="B11" s="296">
        <f>[1]Sheet1!G45</f>
        <v>3.9535289454391</v>
      </c>
    </row>
    <row r="12" s="314" customFormat="true" ht="29.3" customHeight="true" spans="1:2">
      <c r="A12" s="321" t="s">
        <v>130</v>
      </c>
      <c r="B12" s="296">
        <f>[1]Sheet1!G46</f>
        <v>26.8065611823011</v>
      </c>
    </row>
    <row r="13" s="314" customFormat="true" ht="29.3" customHeight="true" spans="1:2">
      <c r="A13" s="321" t="s">
        <v>131</v>
      </c>
      <c r="B13" s="296">
        <f>[1]Sheet1!G47</f>
        <v>8.73553938259508</v>
      </c>
    </row>
    <row r="14" s="314" customFormat="true" ht="29.3" customHeight="true" spans="1:2">
      <c r="A14" s="322" t="s">
        <v>132</v>
      </c>
      <c r="B14" s="298">
        <f>[1]Sheet1!G48</f>
        <v>-0.760340484405653</v>
      </c>
    </row>
  </sheetData>
  <mergeCells count="1">
    <mergeCell ref="A1:B1"/>
  </mergeCells>
  <pageMargins left="0.75" right="0.75" top="1" bottom="1" header="0.5" footer="0.5"/>
  <pageSetup paperSize="9" orientation="portrait" horizontalDpi="600" vertic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A5" sqref="A5:A14"/>
    </sheetView>
  </sheetViews>
  <sheetFormatPr defaultColWidth="8" defaultRowHeight="15.75" outlineLevelCol="2"/>
  <cols>
    <col min="1" max="1" width="40.4416666666667" style="302" customWidth="true"/>
    <col min="2" max="2" width="15.4416666666667" customWidth="true"/>
  </cols>
  <sheetData>
    <row r="1" ht="25.5" spans="1:2">
      <c r="A1" s="235" t="s">
        <v>133</v>
      </c>
      <c r="B1" s="235"/>
    </row>
    <row r="2" ht="21" spans="1:2">
      <c r="A2" s="303"/>
      <c r="B2" s="304"/>
    </row>
    <row r="3" s="300" customFormat="true" ht="30.8" customHeight="true" spans="1:2">
      <c r="A3" s="285" t="s">
        <v>107</v>
      </c>
      <c r="B3" s="305" t="s">
        <v>71</v>
      </c>
    </row>
    <row r="4" ht="33.75" customHeight="true" spans="1:3">
      <c r="A4" s="306" t="s">
        <v>134</v>
      </c>
      <c r="B4" s="307">
        <f>[1]Sheet1!G52</f>
        <v>3.4</v>
      </c>
      <c r="C4" s="107"/>
    </row>
    <row r="5" ht="33.75" customHeight="true" spans="1:3">
      <c r="A5" s="308" t="s">
        <v>135</v>
      </c>
      <c r="B5" s="309">
        <f>[1]Sheet1!G53</f>
        <v>7.2</v>
      </c>
      <c r="C5" s="107"/>
    </row>
    <row r="6" ht="33.75" customHeight="true" spans="1:3">
      <c r="A6" s="308" t="s">
        <v>136</v>
      </c>
      <c r="B6" s="309">
        <f>[1]Sheet1!G54</f>
        <v>-8.1</v>
      </c>
      <c r="C6" s="107"/>
    </row>
    <row r="7" ht="33.75" customHeight="true" spans="1:3">
      <c r="A7" s="308" t="s">
        <v>137</v>
      </c>
      <c r="B7" s="309">
        <f>[1]Sheet1!G55</f>
        <v>-8.2</v>
      </c>
      <c r="C7" s="107"/>
    </row>
    <row r="8" ht="33.75" customHeight="true" spans="1:3">
      <c r="A8" s="308" t="s">
        <v>138</v>
      </c>
      <c r="B8" s="309">
        <f>[1]Sheet1!G56</f>
        <v>6.6</v>
      </c>
      <c r="C8" s="107"/>
    </row>
    <row r="9" ht="33.75" customHeight="true" spans="1:3">
      <c r="A9" s="308" t="s">
        <v>139</v>
      </c>
      <c r="B9" s="309">
        <f>[1]Sheet1!G57</f>
        <v>7.6</v>
      </c>
      <c r="C9" s="107"/>
    </row>
    <row r="10" ht="33.75" customHeight="true" spans="1:3">
      <c r="A10" s="308" t="s">
        <v>140</v>
      </c>
      <c r="B10" s="309">
        <f>[1]Sheet1!G58</f>
        <v>9.9</v>
      </c>
      <c r="C10" s="107"/>
    </row>
    <row r="11" ht="33.75" customHeight="true" spans="1:3">
      <c r="A11" s="308" t="s">
        <v>141</v>
      </c>
      <c r="B11" s="309">
        <f>[1]Sheet1!G59</f>
        <v>9.5</v>
      </c>
      <c r="C11" s="107"/>
    </row>
    <row r="12" ht="33.75" customHeight="true" spans="1:3">
      <c r="A12" s="308" t="s">
        <v>142</v>
      </c>
      <c r="B12" s="309">
        <f>[1]Sheet1!G60</f>
        <v>8.5</v>
      </c>
      <c r="C12" s="107"/>
    </row>
    <row r="13" ht="33.75" customHeight="true" spans="1:3">
      <c r="A13" s="308" t="s">
        <v>143</v>
      </c>
      <c r="B13" s="309">
        <f>[1]Sheet1!G61</f>
        <v>7.7</v>
      </c>
      <c r="C13" s="107"/>
    </row>
    <row r="14" ht="33.75" customHeight="true" spans="1:2">
      <c r="A14" s="291" t="s">
        <v>144</v>
      </c>
      <c r="B14" s="309">
        <f>[1]Sheet1!G62</f>
        <v>11</v>
      </c>
    </row>
    <row r="15" s="301" customFormat="true" ht="12.75" spans="1:2">
      <c r="A15" s="310"/>
      <c r="B15" s="310"/>
    </row>
  </sheetData>
  <mergeCells count="2">
    <mergeCell ref="A1:B1"/>
    <mergeCell ref="A15:B15"/>
  </mergeCells>
  <pageMargins left="0.75" right="0.75" top="1" bottom="1" header="0.5" footer="0.5"/>
  <pageSetup paperSize="9" orientation="portrait" horizontalDpi="600" vertic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workbookViewId="0">
      <selection activeCell="H16" sqref="H16"/>
    </sheetView>
  </sheetViews>
  <sheetFormatPr defaultColWidth="8" defaultRowHeight="15.75" outlineLevelCol="5"/>
  <cols>
    <col min="1" max="1" width="21.8833333333333" customWidth="true"/>
    <col min="2" max="2" width="12.5583333333333" customWidth="true"/>
    <col min="3" max="3" width="12.2166666666667" customWidth="true"/>
    <col min="4" max="4" width="12.5583333333333" customWidth="true"/>
    <col min="5" max="5" width="10.1083333333333" customWidth="true"/>
    <col min="6" max="6" width="6.88333333333333" style="125" customWidth="true"/>
  </cols>
  <sheetData>
    <row r="1" ht="25.5" spans="1:6">
      <c r="A1" s="283" t="s">
        <v>145</v>
      </c>
      <c r="B1" s="283"/>
      <c r="C1" s="283"/>
      <c r="D1" s="283"/>
      <c r="E1" s="299"/>
      <c r="F1" s="299"/>
    </row>
    <row r="2" spans="1:6">
      <c r="A2" s="284"/>
      <c r="B2" s="284"/>
      <c r="C2" s="284"/>
      <c r="D2" s="284"/>
      <c r="F2"/>
    </row>
    <row r="3" ht="24.05" customHeight="true" spans="1:4">
      <c r="A3" s="285" t="s">
        <v>107</v>
      </c>
      <c r="B3" s="286" t="s">
        <v>90</v>
      </c>
      <c r="C3" s="238" t="s">
        <v>146</v>
      </c>
      <c r="D3" s="270" t="s">
        <v>71</v>
      </c>
    </row>
    <row r="4" ht="24.05" customHeight="true" spans="1:4">
      <c r="A4" s="287" t="s">
        <v>147</v>
      </c>
      <c r="B4" s="288" t="s">
        <v>148</v>
      </c>
      <c r="C4" s="289">
        <f>'[3]1、B47001_2022年2月'!$D$12</f>
        <v>1850</v>
      </c>
      <c r="D4" s="290"/>
    </row>
    <row r="5" ht="24.05" customHeight="true" spans="1:4">
      <c r="A5" s="291" t="s">
        <v>149</v>
      </c>
      <c r="B5" s="292" t="s">
        <v>148</v>
      </c>
      <c r="C5" s="293">
        <f>'[3]1、B47001_2022年2月'!$E$12</f>
        <v>130</v>
      </c>
      <c r="D5" s="294">
        <f>'[3]1、B47001_2022年2月'!$G$12</f>
        <v>16.1</v>
      </c>
    </row>
    <row r="6" ht="24.05" customHeight="true" spans="1:4">
      <c r="A6" s="171" t="s">
        <v>150</v>
      </c>
      <c r="B6" s="172" t="s">
        <v>36</v>
      </c>
      <c r="C6" s="295">
        <f>'[3]1、B47001_2022年2月'!$W$12</f>
        <v>2161.96</v>
      </c>
      <c r="D6" s="296">
        <f>'[3]1、B47001_2022年2月'!$Y$12</f>
        <v>11.39</v>
      </c>
    </row>
    <row r="7" ht="24.05" customHeight="true" spans="1:4">
      <c r="A7" s="244" t="s">
        <v>151</v>
      </c>
      <c r="B7" s="172" t="s">
        <v>36</v>
      </c>
      <c r="C7" s="295">
        <f>'[3]1、B47001_2022年2月'!$Z$12</f>
        <v>999.3</v>
      </c>
      <c r="D7" s="296">
        <f>'[3]1、B47001_2022年2月'!$AB$12</f>
        <v>15.89</v>
      </c>
    </row>
    <row r="8" ht="24.05" customHeight="true" spans="1:4">
      <c r="A8" s="244" t="s">
        <v>152</v>
      </c>
      <c r="B8" s="172" t="s">
        <v>36</v>
      </c>
      <c r="C8" s="295">
        <f>'[3]1、B47001_2022年2月'!$AF$12</f>
        <v>862.63</v>
      </c>
      <c r="D8" s="296">
        <f>'[3]1、B47001_2022年2月'!$AH$12</f>
        <v>24.77</v>
      </c>
    </row>
    <row r="9" ht="24.05" customHeight="true" spans="1:4">
      <c r="A9" s="244" t="s">
        <v>153</v>
      </c>
      <c r="B9" s="172" t="s">
        <v>36</v>
      </c>
      <c r="C9" s="295">
        <f>'[3]1、B47001_2022年2月'!$AI$12</f>
        <v>707.83</v>
      </c>
      <c r="D9" s="296">
        <f>'[3]1、B47001_2022年2月'!$AK$12</f>
        <v>25.82</v>
      </c>
    </row>
    <row r="10" ht="24.05" customHeight="true" spans="1:4">
      <c r="A10" s="244" t="s">
        <v>154</v>
      </c>
      <c r="B10" s="172" t="s">
        <v>36</v>
      </c>
      <c r="C10" s="295">
        <f>'[3]1、B47001_2022年2月'!$AL$12</f>
        <v>30.44</v>
      </c>
      <c r="D10" s="296">
        <f>'[3]1、B47001_2022年2月'!$AN$12</f>
        <v>20.75</v>
      </c>
    </row>
    <row r="11" ht="24.05" customHeight="true" spans="1:4">
      <c r="A11" s="244" t="s">
        <v>155</v>
      </c>
      <c r="B11" s="172" t="s">
        <v>36</v>
      </c>
      <c r="C11" s="295">
        <f>'[3]1、B47001_2022年2月'!$AO$12</f>
        <v>22.38</v>
      </c>
      <c r="D11" s="296">
        <f>'[3]1、B47001_2022年2月'!$AQ$12</f>
        <v>13.6</v>
      </c>
    </row>
    <row r="12" ht="24.05" customHeight="true" spans="1:4">
      <c r="A12" s="244" t="s">
        <v>156</v>
      </c>
      <c r="B12" s="172" t="s">
        <v>36</v>
      </c>
      <c r="C12" s="295">
        <f>'[3]1、B47001_2022年2月'!$AR$12</f>
        <v>33.73</v>
      </c>
      <c r="D12" s="296">
        <f>'[3]1、B47001_2022年2月'!$AT$12</f>
        <v>10.05</v>
      </c>
    </row>
    <row r="13" ht="24.05" customHeight="true" spans="1:4">
      <c r="A13" s="244" t="s">
        <v>157</v>
      </c>
      <c r="B13" s="172" t="s">
        <v>36</v>
      </c>
      <c r="C13" s="295">
        <f>'[3]1、B47001_2022年2月'!$AX$12</f>
        <v>10.6</v>
      </c>
      <c r="D13" s="296">
        <f>'[3]1、B47001_2022年2月'!$AZ$12</f>
        <v>28.02</v>
      </c>
    </row>
    <row r="14" ht="24.05" customHeight="true" spans="1:4">
      <c r="A14" s="244" t="s">
        <v>158</v>
      </c>
      <c r="B14" s="172" t="s">
        <v>36</v>
      </c>
      <c r="C14" s="295">
        <f>'[3]1、B47001_2022年2月'!$CE$12</f>
        <v>43.37</v>
      </c>
      <c r="D14" s="296">
        <f>'[3]1、B47001_2022年2月'!$CG$12</f>
        <v>35.87</v>
      </c>
    </row>
    <row r="15" ht="24.05" customHeight="true" spans="1:4">
      <c r="A15" s="244" t="s">
        <v>159</v>
      </c>
      <c r="B15" s="172" t="s">
        <v>36</v>
      </c>
      <c r="C15" s="295">
        <f>'[3]1、B47001_2022年2月'!$CK$12</f>
        <v>17.59</v>
      </c>
      <c r="D15" s="296">
        <f>'[3]1、B47001_2022年2月'!$CM$12</f>
        <v>102.88</v>
      </c>
    </row>
    <row r="16" ht="24.05" customHeight="true" spans="1:4">
      <c r="A16" s="244" t="s">
        <v>160</v>
      </c>
      <c r="B16" s="172" t="s">
        <v>36</v>
      </c>
      <c r="C16" s="295">
        <f>'[3]1、B47001_2022年2月'!$CH$12</f>
        <v>4.03</v>
      </c>
      <c r="D16" s="296">
        <f>'[3]1、B47001_2022年2月'!$CJ$12</f>
        <v>175.33</v>
      </c>
    </row>
    <row r="17" ht="24.05" customHeight="true" spans="1:4">
      <c r="A17" s="174" t="s">
        <v>161</v>
      </c>
      <c r="B17" s="175" t="s">
        <v>25</v>
      </c>
      <c r="C17" s="297">
        <f>'[3]1、B47001_2022年2月'!$CQ$12</f>
        <v>24.63</v>
      </c>
      <c r="D17" s="298">
        <f>'[3]1、B47001_2022年2月'!$CS$12</f>
        <v>-0.32</v>
      </c>
    </row>
    <row r="18" ht="18" spans="1:3">
      <c r="A18" s="150" t="s">
        <v>162</v>
      </c>
      <c r="B18" s="178"/>
      <c r="C18" s="178"/>
    </row>
  </sheetData>
  <mergeCells count="1">
    <mergeCell ref="A1:D1"/>
  </mergeCells>
  <pageMargins left="0.7" right="0.7" top="0.75" bottom="0.75" header="0.3" footer="0.3"/>
  <pageSetup paperSize="9" orientation="portrait" horizontalDpi="600" vertic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zoomScale="85" zoomScaleNormal="85" workbookViewId="0">
      <selection activeCell="I10" sqref="I10"/>
    </sheetView>
  </sheetViews>
  <sheetFormatPr defaultColWidth="7.88333333333333" defaultRowHeight="15.75" outlineLevelCol="5"/>
  <cols>
    <col min="1" max="1" width="35.5583333333333" style="233" customWidth="true"/>
    <col min="2" max="2" width="21.5583333333333" style="233" customWidth="true"/>
    <col min="3" max="3" width="17.3333333333333" style="233" customWidth="true"/>
    <col min="4" max="4" width="9.775" style="233"/>
    <col min="5" max="16384" width="7.88333333333333" style="233"/>
  </cols>
  <sheetData>
    <row r="1" ht="25.55" customHeight="true" spans="1:4">
      <c r="A1" s="265" t="s">
        <v>163</v>
      </c>
      <c r="B1" s="265"/>
      <c r="C1" s="265"/>
      <c r="D1" s="265"/>
    </row>
    <row r="2" spans="1:4">
      <c r="A2" s="266"/>
      <c r="B2" s="266"/>
      <c r="C2" s="267"/>
      <c r="D2" s="266"/>
    </row>
    <row r="3" s="263" customFormat="true" ht="43.85" customHeight="true" spans="1:4">
      <c r="A3" s="268" t="s">
        <v>69</v>
      </c>
      <c r="B3" s="269" t="s">
        <v>164</v>
      </c>
      <c r="C3" s="270" t="s">
        <v>165</v>
      </c>
      <c r="D3" s="271"/>
    </row>
    <row r="4" s="264" customFormat="true" ht="43.7" customHeight="true" spans="1:5">
      <c r="A4" s="272" t="s">
        <v>166</v>
      </c>
      <c r="B4" s="273"/>
      <c r="C4" s="274"/>
      <c r="D4" s="275"/>
      <c r="E4" s="282"/>
    </row>
    <row r="5" s="263" customFormat="true" ht="38" customHeight="true" spans="1:6">
      <c r="A5" s="276" t="s">
        <v>167</v>
      </c>
      <c r="B5" s="277"/>
      <c r="C5" s="278"/>
      <c r="D5" s="275"/>
      <c r="E5" s="282"/>
      <c r="F5" s="264"/>
    </row>
    <row r="6" s="263" customFormat="true" ht="27.85" customHeight="true" spans="1:6">
      <c r="A6" s="276" t="s">
        <v>37</v>
      </c>
      <c r="B6" s="277"/>
      <c r="C6" s="278"/>
      <c r="D6" s="275"/>
      <c r="E6" s="282"/>
      <c r="F6" s="264"/>
    </row>
    <row r="7" s="263" customFormat="true" ht="27.85" customHeight="true" spans="1:6">
      <c r="A7" s="276" t="s">
        <v>38</v>
      </c>
      <c r="B7" s="277"/>
      <c r="C7" s="278"/>
      <c r="D7" s="275"/>
      <c r="E7" s="282"/>
      <c r="F7" s="264"/>
    </row>
    <row r="8" s="263" customFormat="true" ht="27.85" customHeight="true" spans="1:6">
      <c r="A8" s="276" t="s">
        <v>168</v>
      </c>
      <c r="B8" s="277"/>
      <c r="C8" s="278"/>
      <c r="D8" s="275"/>
      <c r="E8" s="282"/>
      <c r="F8" s="264"/>
    </row>
    <row r="9" s="263" customFormat="true" ht="27.85" customHeight="true" spans="1:6">
      <c r="A9" s="276" t="s">
        <v>169</v>
      </c>
      <c r="B9" s="277"/>
      <c r="C9" s="278"/>
      <c r="D9" s="275"/>
      <c r="E9" s="282"/>
      <c r="F9" s="264"/>
    </row>
    <row r="10" s="263" customFormat="true" ht="27.85" customHeight="true" spans="1:6">
      <c r="A10" s="276" t="s">
        <v>39</v>
      </c>
      <c r="B10" s="277"/>
      <c r="C10" s="278"/>
      <c r="D10" s="275"/>
      <c r="E10" s="282"/>
      <c r="F10" s="264"/>
    </row>
    <row r="11" s="263" customFormat="true" ht="27.85" customHeight="true" spans="1:6">
      <c r="A11" s="276" t="s">
        <v>170</v>
      </c>
      <c r="B11" s="277"/>
      <c r="C11" s="278"/>
      <c r="D11" s="275"/>
      <c r="E11" s="282"/>
      <c r="F11" s="264"/>
    </row>
    <row r="12" s="263" customFormat="true" ht="27.85" customHeight="true" spans="1:6">
      <c r="A12" s="276" t="s">
        <v>171</v>
      </c>
      <c r="B12" s="277"/>
      <c r="C12" s="278"/>
      <c r="D12" s="275"/>
      <c r="E12" s="282"/>
      <c r="F12" s="264"/>
    </row>
    <row r="13" s="263" customFormat="true" ht="27.85" customHeight="true" spans="1:6">
      <c r="A13" s="276" t="s">
        <v>172</v>
      </c>
      <c r="B13" s="277"/>
      <c r="C13" s="278"/>
      <c r="D13" s="275"/>
      <c r="E13" s="282"/>
      <c r="F13" s="264"/>
    </row>
    <row r="14" s="263" customFormat="true" ht="27.85" customHeight="true" spans="1:6">
      <c r="A14" s="276" t="s">
        <v>173</v>
      </c>
      <c r="B14" s="277"/>
      <c r="C14" s="278"/>
      <c r="D14" s="275"/>
      <c r="E14" s="282"/>
      <c r="F14" s="264"/>
    </row>
    <row r="15" s="263" customFormat="true" ht="27.85" customHeight="true" spans="1:6">
      <c r="A15" s="276" t="s">
        <v>174</v>
      </c>
      <c r="B15" s="277"/>
      <c r="C15" s="278"/>
      <c r="D15" s="275"/>
      <c r="E15" s="282"/>
      <c r="F15" s="264"/>
    </row>
    <row r="16" s="263" customFormat="true" ht="35.35" customHeight="true" spans="1:6">
      <c r="A16" s="276" t="s">
        <v>175</v>
      </c>
      <c r="B16" s="277"/>
      <c r="C16" s="278"/>
      <c r="D16" s="275"/>
      <c r="E16" s="282"/>
      <c r="F16" s="264"/>
    </row>
    <row r="17" s="263" customFormat="true" ht="27.85" customHeight="true" spans="1:6">
      <c r="A17" s="276" t="s">
        <v>176</v>
      </c>
      <c r="B17" s="277"/>
      <c r="C17" s="278"/>
      <c r="D17" s="275"/>
      <c r="E17" s="282"/>
      <c r="F17" s="264"/>
    </row>
    <row r="18" s="263" customFormat="true" ht="27.85" customHeight="true" spans="1:6">
      <c r="A18" s="279" t="s">
        <v>177</v>
      </c>
      <c r="B18" s="280"/>
      <c r="C18" s="281"/>
      <c r="D18" s="275"/>
      <c r="E18" s="282"/>
      <c r="F18" s="264"/>
    </row>
  </sheetData>
  <mergeCells count="1">
    <mergeCell ref="A1:D1"/>
  </mergeCells>
  <pageMargins left="0.75" right="0.75" top="1" bottom="1" header="0.5" footer="0.5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9"/>
  <sheetViews>
    <sheetView workbookViewId="0">
      <selection activeCell="B25" sqref="B25"/>
    </sheetView>
  </sheetViews>
  <sheetFormatPr defaultColWidth="8" defaultRowHeight="15.75" outlineLevelCol="4"/>
  <cols>
    <col min="1" max="1" width="37.775" customWidth="true"/>
    <col min="2" max="2" width="15.6666666666667" customWidth="true"/>
    <col min="3" max="3" width="10.875" customWidth="true"/>
    <col min="4" max="4" width="6" style="107"/>
  </cols>
  <sheetData>
    <row r="1" ht="25.5" spans="1:4">
      <c r="A1" s="126" t="s">
        <v>43</v>
      </c>
      <c r="B1" s="126"/>
      <c r="C1" s="183"/>
      <c r="D1" s="183"/>
    </row>
    <row r="3" ht="18" spans="1:2">
      <c r="A3" s="129"/>
      <c r="B3" s="184"/>
    </row>
    <row r="4" ht="24.75" customHeight="true" spans="1:4">
      <c r="A4" s="238" t="s">
        <v>178</v>
      </c>
      <c r="B4" s="186" t="s">
        <v>34</v>
      </c>
      <c r="D4"/>
    </row>
    <row r="5" s="106" customFormat="true" ht="23.25" customHeight="true" spans="1:2">
      <c r="A5" s="253" t="s">
        <v>179</v>
      </c>
      <c r="B5" s="254">
        <f>'[11]1'!$E6</f>
        <v>-0.2</v>
      </c>
    </row>
    <row r="6" s="106" customFormat="true" ht="23.25" customHeight="true" spans="1:2">
      <c r="A6" s="255" t="s">
        <v>180</v>
      </c>
      <c r="B6" s="254" t="str">
        <f>'[11]1'!$E7</f>
        <v>  </v>
      </c>
    </row>
    <row r="7" s="106" customFormat="true" ht="23.25" customHeight="true" spans="1:2">
      <c r="A7" s="256" t="s">
        <v>181</v>
      </c>
      <c r="B7" s="254">
        <f>'[11]1'!$E8</f>
        <v>21.1</v>
      </c>
    </row>
    <row r="8" s="106" customFormat="true" ht="23.25" customHeight="true" spans="1:2">
      <c r="A8" s="256" t="s">
        <v>182</v>
      </c>
      <c r="B8" s="254">
        <f>'[11]1'!$E9</f>
        <v>-4.8</v>
      </c>
    </row>
    <row r="9" s="106" customFormat="true" ht="23.25" customHeight="true" spans="1:2">
      <c r="A9" s="256" t="s">
        <v>183</v>
      </c>
      <c r="B9" s="254">
        <f>'[11]1'!$E10</f>
        <v>6.9</v>
      </c>
    </row>
    <row r="10" s="106" customFormat="true" ht="23.25" customHeight="true" spans="1:2">
      <c r="A10" s="256" t="s">
        <v>184</v>
      </c>
      <c r="B10" s="254" t="str">
        <f>'[11]1'!$E11</f>
        <v>  </v>
      </c>
    </row>
    <row r="11" s="106" customFormat="true" ht="23.25" customHeight="true" spans="1:2">
      <c r="A11" s="256" t="s">
        <v>185</v>
      </c>
      <c r="B11" s="254">
        <f>'[11]1'!$E12</f>
        <v>7.7</v>
      </c>
    </row>
    <row r="12" s="106" customFormat="true" ht="23.25" customHeight="true" spans="1:2">
      <c r="A12" s="256" t="s">
        <v>186</v>
      </c>
      <c r="B12" s="254">
        <f>'[11]1'!$E13</f>
        <v>-0.5</v>
      </c>
    </row>
    <row r="13" s="106" customFormat="true" ht="23.25" customHeight="true" spans="1:2">
      <c r="A13" s="256" t="s">
        <v>187</v>
      </c>
      <c r="B13" s="254" t="str">
        <f>'[11]1'!$E14</f>
        <v>  </v>
      </c>
    </row>
    <row r="14" s="106" customFormat="true" ht="23.25" customHeight="true" spans="1:2">
      <c r="A14" s="256" t="s">
        <v>188</v>
      </c>
      <c r="B14" s="254">
        <f>'[11]1'!$E15</f>
        <v>153.5</v>
      </c>
    </row>
    <row r="15" s="106" customFormat="true" ht="23.25" customHeight="true" spans="1:2">
      <c r="A15" s="256" t="s">
        <v>189</v>
      </c>
      <c r="B15" s="254">
        <f>'[11]1'!$E16</f>
        <v>4.5</v>
      </c>
    </row>
    <row r="16" s="106" customFormat="true" ht="23.25" customHeight="true" spans="1:2">
      <c r="A16" s="256" t="s">
        <v>190</v>
      </c>
      <c r="B16" s="254">
        <f>'[11]1'!$E17</f>
        <v>-7.6</v>
      </c>
    </row>
    <row r="17" s="106" customFormat="true" ht="23.25" customHeight="true" spans="1:2">
      <c r="A17" s="256" t="s">
        <v>191</v>
      </c>
      <c r="B17" s="254" t="str">
        <f>'[11]1'!$E18</f>
        <v>  </v>
      </c>
    </row>
    <row r="18" s="106" customFormat="true" ht="22.6" customHeight="true" spans="1:4">
      <c r="A18" s="256" t="s">
        <v>192</v>
      </c>
      <c r="B18" s="254">
        <f>'[11]1'!$E19</f>
        <v>98.5</v>
      </c>
      <c r="C18"/>
      <c r="D18" s="107"/>
    </row>
    <row r="19" ht="22.6" customHeight="true" spans="1:5">
      <c r="A19" s="256" t="s">
        <v>193</v>
      </c>
      <c r="B19" s="254">
        <f>'[11]1'!$E20</f>
        <v>4.3</v>
      </c>
      <c r="E19" s="106"/>
    </row>
    <row r="20" ht="22.6" customHeight="true" spans="1:5">
      <c r="A20" s="256" t="s">
        <v>194</v>
      </c>
      <c r="B20" s="254">
        <f>'[11]2'!$E6</f>
        <v>-78</v>
      </c>
      <c r="E20" s="106"/>
    </row>
    <row r="21" ht="22.6" customHeight="true" spans="1:5">
      <c r="A21" s="256" t="s">
        <v>195</v>
      </c>
      <c r="B21" s="254">
        <f>'[11]2'!$E7</f>
        <v>-12.2</v>
      </c>
      <c r="E21" s="106"/>
    </row>
    <row r="22" ht="22.6" customHeight="true" spans="1:5">
      <c r="A22" s="256" t="s">
        <v>196</v>
      </c>
      <c r="B22" s="254">
        <f>'[11]2'!$E8</f>
        <v>-15.9</v>
      </c>
      <c r="E22" s="106"/>
    </row>
    <row r="23" s="92" customFormat="true" ht="22.6" customHeight="true" spans="1:5">
      <c r="A23" s="256" t="s">
        <v>197</v>
      </c>
      <c r="B23" s="254">
        <f>'[11]2'!$E11</f>
        <v>21.2</v>
      </c>
      <c r="C23"/>
      <c r="D23" s="107"/>
      <c r="E23" s="106"/>
    </row>
    <row r="24" s="92" customFormat="true" ht="22.6" customHeight="true" spans="1:5">
      <c r="A24" s="256" t="s">
        <v>198</v>
      </c>
      <c r="B24" s="254">
        <f>'[11]2'!$E12</f>
        <v>-40.8</v>
      </c>
      <c r="C24"/>
      <c r="D24" s="107"/>
      <c r="E24" s="106"/>
    </row>
    <row r="25" s="92" customFormat="true" ht="22.6" customHeight="true" spans="1:5">
      <c r="A25" s="256" t="s">
        <v>199</v>
      </c>
      <c r="B25" s="254">
        <f>'[11]2'!$E13</f>
        <v>-12.3</v>
      </c>
      <c r="C25"/>
      <c r="D25" s="107"/>
      <c r="E25" s="106"/>
    </row>
    <row r="26" ht="22.6" customHeight="true" spans="1:5">
      <c r="A26" s="256" t="s">
        <v>200</v>
      </c>
      <c r="B26" s="254">
        <f>'[11]2'!$E14</f>
        <v>10.4</v>
      </c>
      <c r="E26" s="106"/>
    </row>
    <row r="27" ht="23.25" spans="1:5">
      <c r="A27" s="256" t="s">
        <v>201</v>
      </c>
      <c r="B27" s="254" t="str">
        <f>'[11]2'!$E15</f>
        <v>  </v>
      </c>
      <c r="E27" s="106"/>
    </row>
    <row r="28" ht="23.25" spans="1:5">
      <c r="A28" s="256" t="s">
        <v>202</v>
      </c>
      <c r="B28" s="254">
        <f>'[11]2'!$E16</f>
        <v>0.9</v>
      </c>
      <c r="E28" s="106"/>
    </row>
    <row r="29" ht="23.25" spans="1:5">
      <c r="A29" s="256" t="s">
        <v>203</v>
      </c>
      <c r="B29" s="254">
        <f>'[11]2'!$E17</f>
        <v>-29.7</v>
      </c>
      <c r="E29" s="106"/>
    </row>
    <row r="30" ht="23.25" spans="1:5">
      <c r="A30" s="256" t="s">
        <v>204</v>
      </c>
      <c r="B30" s="254">
        <f>'[11]2'!$E18</f>
        <v>67.6</v>
      </c>
      <c r="E30" s="106"/>
    </row>
    <row r="31" ht="23.25" spans="1:5">
      <c r="A31" s="257" t="s">
        <v>205</v>
      </c>
      <c r="B31" s="254">
        <f>'[11]2'!$E19</f>
        <v>24.9</v>
      </c>
      <c r="E31" s="106"/>
    </row>
    <row r="32" ht="23.25" spans="1:2">
      <c r="A32" s="257" t="s">
        <v>206</v>
      </c>
      <c r="B32" s="258"/>
    </row>
    <row r="33" ht="23.25" spans="1:2">
      <c r="A33" s="257" t="s">
        <v>207</v>
      </c>
      <c r="B33" s="258">
        <f>[16]投资!$D$6</f>
        <v>-10.6843267108168</v>
      </c>
    </row>
    <row r="34" ht="23.25" spans="1:2">
      <c r="A34" s="257" t="s">
        <v>208</v>
      </c>
      <c r="B34" s="258">
        <f>[16]投资!$D$8</f>
        <v>-0.645621456767955</v>
      </c>
    </row>
    <row r="35" ht="23.25" spans="1:2">
      <c r="A35" s="259" t="s">
        <v>209</v>
      </c>
      <c r="B35" s="260">
        <f>[16]投资!$D$10</f>
        <v>-2.71796454940701</v>
      </c>
    </row>
    <row r="36" ht="18" spans="1:3">
      <c r="A36" s="257"/>
      <c r="B36" s="261" t="s">
        <v>210</v>
      </c>
      <c r="C36" s="261" t="s">
        <v>211</v>
      </c>
    </row>
    <row r="37" ht="23.25" spans="1:3">
      <c r="A37" s="257" t="s">
        <v>212</v>
      </c>
      <c r="B37" s="262">
        <v>268</v>
      </c>
      <c r="C37" s="262">
        <v>279</v>
      </c>
    </row>
    <row r="38" ht="23.25" spans="1:3">
      <c r="A38" s="257" t="s">
        <v>213</v>
      </c>
      <c r="B38" s="262">
        <v>667</v>
      </c>
      <c r="C38" s="262">
        <v>804</v>
      </c>
    </row>
    <row r="39" ht="23.25" spans="1:3">
      <c r="A39" s="259" t="s">
        <v>214</v>
      </c>
      <c r="B39" s="262">
        <v>538</v>
      </c>
      <c r="C39" s="262">
        <v>685</v>
      </c>
    </row>
  </sheetData>
  <mergeCells count="1">
    <mergeCell ref="A1:B1"/>
  </mergeCells>
  <printOptions horizontalCentered="true"/>
  <pageMargins left="0.67" right="0.75" top="0.87" bottom="0.98" header="0.51" footer="0.51"/>
  <pageSetup paperSize="9" orientation="portrait" horizontalDpi="600" verticalDpi="6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3"/>
  <sheetViews>
    <sheetView workbookViewId="0">
      <selection activeCell="I14" sqref="I14"/>
    </sheetView>
  </sheetViews>
  <sheetFormatPr defaultColWidth="8" defaultRowHeight="15.75" outlineLevelCol="3"/>
  <cols>
    <col min="1" max="1" width="37.775" customWidth="true"/>
    <col min="2" max="2" width="15.6666666666667" customWidth="true"/>
    <col min="3" max="3" width="7.66666666666667"/>
    <col min="4" max="4" width="6" style="107"/>
  </cols>
  <sheetData>
    <row r="1" ht="25.5" spans="1:4">
      <c r="A1" s="250" t="s">
        <v>215</v>
      </c>
      <c r="B1" s="250"/>
      <c r="C1" s="183"/>
      <c r="D1" s="183"/>
    </row>
    <row r="3" ht="18" spans="1:2">
      <c r="A3" s="129"/>
      <c r="B3" s="184"/>
    </row>
    <row r="4" ht="24.75" customHeight="true" spans="1:4">
      <c r="A4" s="238" t="s">
        <v>178</v>
      </c>
      <c r="B4" s="186" t="s">
        <v>34</v>
      </c>
      <c r="D4"/>
    </row>
    <row r="5" ht="25.05" customHeight="true" spans="1:2">
      <c r="A5" s="190" t="s">
        <v>216</v>
      </c>
      <c r="B5" s="107"/>
    </row>
    <row r="6" ht="25.05" customHeight="true" spans="1:2">
      <c r="A6" s="190" t="s">
        <v>217</v>
      </c>
      <c r="B6" s="107"/>
    </row>
    <row r="7" ht="25.05" customHeight="true" spans="1:2">
      <c r="A7" s="190" t="s">
        <v>218</v>
      </c>
      <c r="B7" s="107"/>
    </row>
    <row r="8" ht="25.05" customHeight="true" spans="1:2">
      <c r="A8" s="190" t="s">
        <v>219</v>
      </c>
      <c r="B8" s="107"/>
    </row>
    <row r="9" ht="25.05" customHeight="true" spans="1:2">
      <c r="A9" s="190" t="s">
        <v>220</v>
      </c>
      <c r="B9" s="107"/>
    </row>
    <row r="10" ht="25.05" customHeight="true" spans="1:2">
      <c r="A10" s="190" t="s">
        <v>221</v>
      </c>
      <c r="B10" s="107"/>
    </row>
    <row r="11" ht="25.05" customHeight="true" spans="1:2">
      <c r="A11" s="190" t="s">
        <v>222</v>
      </c>
      <c r="B11" s="107"/>
    </row>
    <row r="12" ht="25.05" customHeight="true" spans="1:2">
      <c r="A12" s="190" t="s">
        <v>223</v>
      </c>
      <c r="B12" s="107"/>
    </row>
    <row r="13" ht="25.05" customHeight="true" spans="1:2">
      <c r="A13" s="190" t="s">
        <v>224</v>
      </c>
      <c r="B13" s="107"/>
    </row>
    <row r="14" ht="25.05" customHeight="true" spans="1:2">
      <c r="A14" s="190" t="s">
        <v>225</v>
      </c>
      <c r="B14" s="107"/>
    </row>
    <row r="15" ht="25.05" customHeight="true" spans="1:2">
      <c r="A15" s="190" t="s">
        <v>226</v>
      </c>
      <c r="B15" s="107"/>
    </row>
    <row r="16" ht="25.05" customHeight="true" spans="1:2">
      <c r="A16" s="190" t="s">
        <v>227</v>
      </c>
      <c r="B16" s="107"/>
    </row>
    <row r="17" ht="25.05" customHeight="true" spans="1:1">
      <c r="A17" s="251" t="s">
        <v>228</v>
      </c>
    </row>
    <row r="18" ht="25.05" customHeight="true" spans="1:1">
      <c r="A18" s="251" t="s">
        <v>229</v>
      </c>
    </row>
    <row r="19" ht="25.05" customHeight="true" spans="1:1">
      <c r="A19" s="251" t="s">
        <v>230</v>
      </c>
    </row>
    <row r="20" ht="25.05" customHeight="true" spans="1:1">
      <c r="A20" s="251" t="s">
        <v>231</v>
      </c>
    </row>
    <row r="21" ht="25.05" customHeight="true" spans="1:1">
      <c r="A21" s="251" t="s">
        <v>232</v>
      </c>
    </row>
    <row r="22" ht="25.05" customHeight="true" spans="1:1">
      <c r="A22" s="251" t="s">
        <v>233</v>
      </c>
    </row>
    <row r="23" ht="25.05" customHeight="true" spans="1:2">
      <c r="A23" s="252" t="s">
        <v>234</v>
      </c>
      <c r="B23" s="194"/>
    </row>
  </sheetData>
  <mergeCells count="1">
    <mergeCell ref="A1:B1"/>
  </mergeCells>
  <pageMargins left="0.7" right="0.7" top="0.75" bottom="0.75" header="0.3" footer="0.3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zoomScale="115" zoomScaleNormal="115" workbookViewId="0">
      <selection activeCell="D4" sqref="D4"/>
    </sheetView>
  </sheetViews>
  <sheetFormatPr defaultColWidth="8" defaultRowHeight="15.75" outlineLevelCol="7"/>
  <cols>
    <col min="1" max="1" width="25.4416666666667" customWidth="true"/>
    <col min="2" max="2" width="12.775" style="234" customWidth="true"/>
    <col min="3" max="3" width="16.775" customWidth="true"/>
    <col min="4" max="4" width="13.6666666666667" customWidth="true"/>
    <col min="5" max="5" width="9.10833333333333" customWidth="true"/>
    <col min="6" max="6" width="8.10833333333333" customWidth="true"/>
  </cols>
  <sheetData>
    <row r="1" ht="25.5" spans="1:6">
      <c r="A1" s="235" t="s">
        <v>235</v>
      </c>
      <c r="B1" s="235"/>
      <c r="C1" s="235"/>
      <c r="D1" s="235"/>
      <c r="E1" s="249"/>
      <c r="F1" s="249"/>
    </row>
    <row r="2" ht="18" spans="1:4">
      <c r="A2" s="129"/>
      <c r="B2" s="236"/>
      <c r="C2" s="129"/>
      <c r="D2" s="237"/>
    </row>
    <row r="3" ht="36.85" customHeight="true" spans="1:4">
      <c r="A3" s="131" t="s">
        <v>236</v>
      </c>
      <c r="B3" s="238" t="s">
        <v>90</v>
      </c>
      <c r="C3" s="239" t="s">
        <v>237</v>
      </c>
      <c r="D3" s="185" t="s">
        <v>34</v>
      </c>
    </row>
    <row r="4" s="124" customFormat="true" ht="28.5" customHeight="true" spans="1:4">
      <c r="A4" s="240" t="s">
        <v>238</v>
      </c>
      <c r="B4" s="241" t="s">
        <v>36</v>
      </c>
      <c r="C4" s="242">
        <f>'[12]1'!$C5/10000</f>
        <v>91.1765</v>
      </c>
      <c r="D4" s="243">
        <f>'[12]1'!$E5</f>
        <v>10.44</v>
      </c>
    </row>
    <row r="5" ht="28.5" customHeight="true" spans="1:7">
      <c r="A5" s="244" t="s">
        <v>239</v>
      </c>
      <c r="B5" s="245" t="s">
        <v>36</v>
      </c>
      <c r="C5" s="242">
        <f>'[12]1'!$C6/10000</f>
        <v>74.457</v>
      </c>
      <c r="D5" s="243">
        <f>'[12]1'!$E6</f>
        <v>2.9</v>
      </c>
      <c r="F5" s="124"/>
      <c r="G5" s="124"/>
    </row>
    <row r="6" ht="28.5" customHeight="true" spans="1:7">
      <c r="A6" s="244" t="s">
        <v>240</v>
      </c>
      <c r="B6" s="246" t="s">
        <v>36</v>
      </c>
      <c r="C6" s="242">
        <f>'[12]1'!$C7/10000</f>
        <v>10.8537</v>
      </c>
      <c r="D6" s="243">
        <f>'[12]1'!$E7</f>
        <v>-3.23</v>
      </c>
      <c r="F6" s="124"/>
      <c r="G6" s="124"/>
    </row>
    <row r="7" s="124" customFormat="true" ht="28.5" customHeight="true" spans="1:4">
      <c r="A7" s="173" t="s">
        <v>47</v>
      </c>
      <c r="B7" s="247" t="s">
        <v>48</v>
      </c>
      <c r="C7" s="242">
        <f>'[12]1'!$C8/10000</f>
        <v>152.7063</v>
      </c>
      <c r="D7" s="243">
        <f>'[12]1'!$E8</f>
        <v>-9.61</v>
      </c>
    </row>
    <row r="8" ht="28.5" customHeight="true" spans="1:7">
      <c r="A8" s="244" t="s">
        <v>239</v>
      </c>
      <c r="B8" s="246" t="s">
        <v>48</v>
      </c>
      <c r="C8" s="242">
        <f>'[12]1'!$C9/10000</f>
        <v>138.3513</v>
      </c>
      <c r="D8" s="243">
        <f>'[12]1'!$E9</f>
        <v>-10.4</v>
      </c>
      <c r="F8" s="124"/>
      <c r="G8" s="124"/>
    </row>
    <row r="9" ht="28.5" customHeight="true" spans="1:7">
      <c r="A9" s="173" t="s">
        <v>49</v>
      </c>
      <c r="B9" s="247" t="s">
        <v>36</v>
      </c>
      <c r="C9" s="242">
        <f>'[12]1'!$C10/10000</f>
        <v>86.0337</v>
      </c>
      <c r="D9" s="243">
        <f>'[12]1'!$E10</f>
        <v>-4.81</v>
      </c>
      <c r="F9" s="124"/>
      <c r="G9" s="124"/>
    </row>
    <row r="10" s="124" customFormat="true" ht="28.5" customHeight="true" spans="1:4">
      <c r="A10" s="244" t="s">
        <v>239</v>
      </c>
      <c r="B10" s="246" t="s">
        <v>36</v>
      </c>
      <c r="C10" s="242">
        <f>'[12]1'!$C11/10000</f>
        <v>78.4199</v>
      </c>
      <c r="D10" s="243">
        <f>'[12]1'!$E11</f>
        <v>-4.02</v>
      </c>
    </row>
    <row r="11" ht="28.5" customHeight="true" spans="1:8">
      <c r="A11" s="173" t="s">
        <v>241</v>
      </c>
      <c r="B11" s="247" t="s">
        <v>48</v>
      </c>
      <c r="C11" s="242">
        <f>'[12]1'!$C12/10000</f>
        <v>2253.8704</v>
      </c>
      <c r="D11" s="243">
        <f>'[12]1'!$E12</f>
        <v>-12.05</v>
      </c>
      <c r="F11" s="124"/>
      <c r="G11" s="124"/>
      <c r="H11" s="124"/>
    </row>
    <row r="12" ht="28.5" customHeight="true" spans="1:8">
      <c r="A12" s="244" t="s">
        <v>239</v>
      </c>
      <c r="B12" s="246" t="s">
        <v>48</v>
      </c>
      <c r="C12" s="242">
        <f>'[12]1'!$C13/10000</f>
        <v>1715.6742</v>
      </c>
      <c r="D12" s="243">
        <f>'[12]1'!$E13</f>
        <v>-12.24</v>
      </c>
      <c r="F12" s="124"/>
      <c r="G12" s="124"/>
      <c r="H12" s="124"/>
    </row>
    <row r="13" s="124" customFormat="true" ht="28.5" customHeight="true" spans="1:4">
      <c r="A13" s="173" t="s">
        <v>242</v>
      </c>
      <c r="B13" s="247" t="s">
        <v>48</v>
      </c>
      <c r="C13" s="242">
        <f>'[12]1'!$C14/10000</f>
        <v>151.5123</v>
      </c>
      <c r="D13" s="243">
        <f>'[12]1'!$E14</f>
        <v>2.52</v>
      </c>
    </row>
    <row r="14" ht="28.5" customHeight="true" spans="1:8">
      <c r="A14" s="244" t="s">
        <v>239</v>
      </c>
      <c r="B14" s="246" t="s">
        <v>48</v>
      </c>
      <c r="C14" s="242">
        <f>'[12]1'!$C15/10000</f>
        <v>119.7415</v>
      </c>
      <c r="D14" s="243">
        <f>'[12]1'!$E15</f>
        <v>-3.21</v>
      </c>
      <c r="F14" s="124"/>
      <c r="G14" s="124"/>
      <c r="H14" s="124"/>
    </row>
    <row r="15" ht="28.5" customHeight="true" spans="1:8">
      <c r="A15" s="173" t="s">
        <v>243</v>
      </c>
      <c r="B15" s="247" t="s">
        <v>48</v>
      </c>
      <c r="C15" s="242">
        <f>'[12]1'!$C16/10000</f>
        <v>84.9844</v>
      </c>
      <c r="D15" s="243">
        <f>'[12]1'!$E16</f>
        <v>-27.99</v>
      </c>
      <c r="F15" s="124"/>
      <c r="G15" s="124"/>
      <c r="H15" s="124"/>
    </row>
    <row r="16" ht="28.5" customHeight="true" spans="1:7">
      <c r="A16" s="244" t="s">
        <v>239</v>
      </c>
      <c r="B16" s="246" t="s">
        <v>48</v>
      </c>
      <c r="C16" s="242">
        <f>'[12]1'!$C17/10000</f>
        <v>64.4296</v>
      </c>
      <c r="D16" s="243">
        <f>'[12]1'!$E17</f>
        <v>-29.31</v>
      </c>
      <c r="F16" s="124"/>
      <c r="G16" s="124"/>
    </row>
    <row r="17" ht="28.5" customHeight="true" spans="1:7">
      <c r="A17" s="173" t="s">
        <v>244</v>
      </c>
      <c r="B17" s="247" t="s">
        <v>48</v>
      </c>
      <c r="C17" s="242">
        <f>'[12]1'!$C22/10000</f>
        <v>110.1549</v>
      </c>
      <c r="D17" s="243">
        <f>'[12]1'!$E22</f>
        <v>26.02</v>
      </c>
      <c r="F17" s="124"/>
      <c r="G17" s="124"/>
    </row>
    <row r="18" ht="28.5" customHeight="true" spans="1:7">
      <c r="A18" s="174" t="s">
        <v>239</v>
      </c>
      <c r="B18" s="248" t="s">
        <v>48</v>
      </c>
      <c r="C18" s="242">
        <f>'[12]1'!$C23/10000</f>
        <v>49.0122</v>
      </c>
      <c r="D18" s="243">
        <f>'[12]1'!$E23</f>
        <v>9.08</v>
      </c>
      <c r="F18" s="124"/>
      <c r="G18" s="124"/>
    </row>
    <row r="19" ht="18" spans="1:4">
      <c r="A19" s="129"/>
      <c r="B19" s="236"/>
      <c r="C19" s="129"/>
      <c r="D19" s="129"/>
    </row>
    <row r="20" ht="18" spans="1:4">
      <c r="A20" s="129"/>
      <c r="B20" s="236"/>
      <c r="C20" s="129"/>
      <c r="D20" s="129"/>
    </row>
    <row r="21" ht="18" spans="1:4">
      <c r="A21" s="129"/>
      <c r="B21" s="236"/>
      <c r="C21" s="129"/>
      <c r="D21" s="129"/>
    </row>
    <row r="22" ht="18" spans="1:4">
      <c r="A22" s="129"/>
      <c r="B22" s="236"/>
      <c r="C22" s="129"/>
      <c r="D22" s="129"/>
    </row>
    <row r="23" ht="18" spans="1:4">
      <c r="A23" s="129"/>
      <c r="B23" s="236"/>
      <c r="C23" s="129"/>
      <c r="D23" s="129"/>
    </row>
    <row r="24" ht="18" spans="1:4">
      <c r="A24" s="129"/>
      <c r="B24" s="236"/>
      <c r="C24" s="129"/>
      <c r="D24" s="129"/>
    </row>
    <row r="25" ht="18" spans="1:4">
      <c r="A25" s="129"/>
      <c r="B25" s="236"/>
      <c r="C25" s="129"/>
      <c r="D25" s="129"/>
    </row>
    <row r="26" ht="18" spans="1:4">
      <c r="A26" s="129"/>
      <c r="B26" s="236"/>
      <c r="C26" s="129"/>
      <c r="D26" s="129"/>
    </row>
    <row r="27" ht="18" spans="1:4">
      <c r="A27" s="129"/>
      <c r="B27" s="236"/>
      <c r="C27" s="129"/>
      <c r="D27" s="129"/>
    </row>
  </sheetData>
  <mergeCells count="1">
    <mergeCell ref="A1:D1"/>
  </mergeCells>
  <pageMargins left="0.75" right="0.75" top="1" bottom="1" header="0.5" footer="0.5"/>
  <pageSetup paperSize="9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zoomScale="130" zoomScaleNormal="130" workbookViewId="0">
      <selection activeCell="C10" sqref="C10:D11"/>
    </sheetView>
  </sheetViews>
  <sheetFormatPr defaultColWidth="8" defaultRowHeight="15.75" outlineLevelCol="4"/>
  <cols>
    <col min="1" max="1" width="26.8833333333333" customWidth="true"/>
    <col min="2" max="2" width="12.1083333333333" customWidth="true"/>
    <col min="3" max="3" width="15.1083333333333" customWidth="true"/>
    <col min="4" max="4" width="11.4416666666667" customWidth="true"/>
  </cols>
  <sheetData>
    <row r="1" ht="19.5" customHeight="true" spans="1:4">
      <c r="A1" s="212" t="s">
        <v>245</v>
      </c>
      <c r="B1" s="212"/>
      <c r="C1" s="213"/>
      <c r="D1" s="213"/>
    </row>
    <row r="2" ht="18" spans="1:4">
      <c r="A2" s="214"/>
      <c r="B2" s="214"/>
      <c r="C2" s="214"/>
      <c r="D2" s="214"/>
    </row>
    <row r="3" ht="18" spans="1:4">
      <c r="A3" s="215"/>
      <c r="B3" s="215"/>
      <c r="C3" s="215"/>
      <c r="D3" s="216"/>
    </row>
    <row r="4" ht="24.05" customHeight="true" spans="1:4">
      <c r="A4" s="217" t="s">
        <v>178</v>
      </c>
      <c r="B4" s="217" t="s">
        <v>90</v>
      </c>
      <c r="C4" s="202" t="s">
        <v>246</v>
      </c>
      <c r="D4" s="203" t="s">
        <v>247</v>
      </c>
    </row>
    <row r="5" ht="24.75" customHeight="true" spans="1:5">
      <c r="A5" s="218" t="s">
        <v>248</v>
      </c>
      <c r="B5" s="219" t="s">
        <v>36</v>
      </c>
      <c r="C5" s="220">
        <f>[2]Sheet1!B21/10000</f>
        <v>970.121956331929</v>
      </c>
      <c r="D5" s="221">
        <f>ROUND([2]Sheet1!D21,1)</f>
        <v>10.5</v>
      </c>
      <c r="E5" s="233"/>
    </row>
    <row r="6" ht="24.75" customHeight="true" spans="1:5">
      <c r="A6" s="222" t="s">
        <v>249</v>
      </c>
      <c r="B6" s="223"/>
      <c r="C6" s="224"/>
      <c r="D6" s="225"/>
      <c r="E6" s="233"/>
    </row>
    <row r="7" ht="24.75" customHeight="true" spans="1:5">
      <c r="A7" s="226" t="s">
        <v>250</v>
      </c>
      <c r="B7" s="223" t="s">
        <v>36</v>
      </c>
      <c r="C7" s="224">
        <f>[2]Sheet1!B23/10000</f>
        <v>845.603229110704</v>
      </c>
      <c r="D7" s="225">
        <f>ROUND([2]Sheet1!D23,1)</f>
        <v>10.5</v>
      </c>
      <c r="E7" s="233"/>
    </row>
    <row r="8" ht="24.75" customHeight="true" spans="1:5">
      <c r="A8" s="226" t="s">
        <v>251</v>
      </c>
      <c r="B8" s="223" t="s">
        <v>36</v>
      </c>
      <c r="C8" s="224">
        <f>[2]Sheet1!B24/10000</f>
        <v>124.518727221225</v>
      </c>
      <c r="D8" s="225">
        <f>ROUND([2]Sheet1!D24,1)</f>
        <v>10.8</v>
      </c>
      <c r="E8" s="233"/>
    </row>
    <row r="9" ht="24.75" customHeight="true" spans="1:5">
      <c r="A9" s="222" t="s">
        <v>252</v>
      </c>
      <c r="B9" s="223"/>
      <c r="C9" s="224"/>
      <c r="D9" s="225"/>
      <c r="E9" s="233"/>
    </row>
    <row r="10" ht="24.75" customHeight="true" spans="1:5">
      <c r="A10" s="226" t="s">
        <v>253</v>
      </c>
      <c r="B10" s="223" t="s">
        <v>36</v>
      </c>
      <c r="C10" s="224">
        <f>[2]Sheet1!B26/10000</f>
        <v>833.186068817343</v>
      </c>
      <c r="D10" s="225">
        <f>ROUND([2]Sheet1!D26,1)</f>
        <v>9.6</v>
      </c>
      <c r="E10" s="233"/>
    </row>
    <row r="11" ht="24.75" customHeight="true" spans="1:5">
      <c r="A11" s="227" t="s">
        <v>254</v>
      </c>
      <c r="B11" s="228" t="s">
        <v>36</v>
      </c>
      <c r="C11" s="229">
        <f>[2]Sheet1!B27/10000</f>
        <v>136.935887514586</v>
      </c>
      <c r="D11" s="230">
        <f>ROUND([2]Sheet1!D27,1)</f>
        <v>16.7</v>
      </c>
      <c r="E11" s="233"/>
    </row>
    <row r="12" ht="23.25" spans="1:4">
      <c r="A12" s="231"/>
      <c r="B12" s="231"/>
      <c r="C12" s="232"/>
      <c r="D12" s="232"/>
    </row>
  </sheetData>
  <mergeCells count="2">
    <mergeCell ref="A1:D1"/>
    <mergeCell ref="A3:C3"/>
  </mergeCells>
  <pageMargins left="0.7" right="0.7" top="0.75" bottom="0.75" header="0.3" footer="0.3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8"/>
  <sheetViews>
    <sheetView workbookViewId="0">
      <selection activeCell="Q23" sqref="Q23"/>
    </sheetView>
  </sheetViews>
  <sheetFormatPr defaultColWidth="8" defaultRowHeight="15.75" outlineLevelCol="2"/>
  <cols>
    <col min="1" max="1" width="36.2166666666667" customWidth="true"/>
    <col min="2" max="2" width="17.4416666666667" customWidth="true"/>
    <col min="3" max="3" width="12.6666666666667" customWidth="true"/>
  </cols>
  <sheetData>
    <row r="1" ht="42.75" customHeight="true" spans="1:3">
      <c r="A1" s="197" t="s">
        <v>255</v>
      </c>
      <c r="B1" s="197"/>
      <c r="C1" s="197"/>
    </row>
    <row r="2" ht="6.75" customHeight="true" spans="1:3">
      <c r="A2" s="198"/>
      <c r="B2" s="198"/>
      <c r="C2" s="198"/>
    </row>
    <row r="3" customHeight="true" spans="1:3">
      <c r="A3" s="199"/>
      <c r="B3" s="200"/>
      <c r="C3" s="200"/>
    </row>
    <row r="4" ht="32.25" customHeight="true" spans="1:3">
      <c r="A4" s="201" t="s">
        <v>178</v>
      </c>
      <c r="B4" s="202" t="s">
        <v>256</v>
      </c>
      <c r="C4" s="203" t="s">
        <v>34</v>
      </c>
    </row>
    <row r="5" ht="23.25" spans="1:3">
      <c r="A5" s="204" t="s">
        <v>257</v>
      </c>
      <c r="B5" s="205">
        <f>[2]Sheet1!$B31/10000</f>
        <v>241.24278</v>
      </c>
      <c r="C5" s="206">
        <f>ROUND([2]Sheet1!$C$31,1)</f>
        <v>10.8</v>
      </c>
    </row>
    <row r="6" ht="20.95" customHeight="true" spans="1:3">
      <c r="A6" s="204" t="s">
        <v>258</v>
      </c>
      <c r="B6" s="207">
        <f>[2]Sheet1!$B33/10000</f>
        <v>33.48585</v>
      </c>
      <c r="C6" s="208">
        <f>ROUND([2]Sheet1!$C33,1)</f>
        <v>29.4</v>
      </c>
    </row>
    <row r="7" ht="20.95" customHeight="true" spans="1:3">
      <c r="A7" s="204" t="s">
        <v>259</v>
      </c>
      <c r="B7" s="207">
        <f>[2]Sheet1!$B34/10000</f>
        <v>3.5386</v>
      </c>
      <c r="C7" s="208">
        <f>ROUND([2]Sheet1!$C34,1)</f>
        <v>24.9</v>
      </c>
    </row>
    <row r="8" ht="20.95" customHeight="true" spans="1:3">
      <c r="A8" s="204" t="s">
        <v>260</v>
      </c>
      <c r="B8" s="207">
        <f>[2]Sheet1!$B35/10000</f>
        <v>7.11352</v>
      </c>
      <c r="C8" s="208">
        <f>ROUND([2]Sheet1!$C35,1)</f>
        <v>21.5</v>
      </c>
    </row>
    <row r="9" ht="20.95" customHeight="true" spans="1:3">
      <c r="A9" s="204" t="s">
        <v>261</v>
      </c>
      <c r="B9" s="207">
        <f>[2]Sheet1!$B36/10000</f>
        <v>11.16722</v>
      </c>
      <c r="C9" s="208">
        <f>ROUND([2]Sheet1!$C36,1)</f>
        <v>3.2</v>
      </c>
    </row>
    <row r="10" ht="20.95" customHeight="true" spans="1:3">
      <c r="A10" s="204" t="s">
        <v>262</v>
      </c>
      <c r="B10" s="207">
        <f>[2]Sheet1!$B37/10000</f>
        <v>1.11733</v>
      </c>
      <c r="C10" s="208">
        <f>ROUND([2]Sheet1!$C37,1)</f>
        <v>11.8</v>
      </c>
    </row>
    <row r="11" ht="20.95" customHeight="true" spans="1:3">
      <c r="A11" s="204" t="s">
        <v>263</v>
      </c>
      <c r="B11" s="207">
        <f>[2]Sheet1!$B38/10000</f>
        <v>4.92726</v>
      </c>
      <c r="C11" s="208">
        <f>ROUND([2]Sheet1!$C38,1)</f>
        <v>15.7</v>
      </c>
    </row>
    <row r="12" ht="20.95" customHeight="true" spans="1:3">
      <c r="A12" s="204" t="s">
        <v>264</v>
      </c>
      <c r="B12" s="207">
        <f>[2]Sheet1!$B39/10000</f>
        <v>8.3918</v>
      </c>
      <c r="C12" s="208">
        <f>ROUND([2]Sheet1!$C39,1)</f>
        <v>24.1</v>
      </c>
    </row>
    <row r="13" ht="20.95" customHeight="true" spans="1:3">
      <c r="A13" s="204" t="s">
        <v>265</v>
      </c>
      <c r="B13" s="207">
        <f>[2]Sheet1!$B40/10000</f>
        <v>4.24159</v>
      </c>
      <c r="C13" s="208">
        <f>ROUND([2]Sheet1!$C40,1)</f>
        <v>12.5</v>
      </c>
    </row>
    <row r="14" ht="20.95" customHeight="true" spans="1:3">
      <c r="A14" s="204" t="s">
        <v>266</v>
      </c>
      <c r="B14" s="207">
        <f>[2]Sheet1!$B41/10000</f>
        <v>2.13961</v>
      </c>
      <c r="C14" s="208">
        <f>ROUND([2]Sheet1!$C41,1)</f>
        <v>21.5</v>
      </c>
    </row>
    <row r="15" ht="20.95" customHeight="true" spans="1:3">
      <c r="A15" s="204" t="s">
        <v>267</v>
      </c>
      <c r="B15" s="207">
        <f>[2]Sheet1!$B42/10000</f>
        <v>0.71934</v>
      </c>
      <c r="C15" s="208">
        <f>ROUND([2]Sheet1!$C42,1)</f>
        <v>18.8</v>
      </c>
    </row>
    <row r="16" ht="20.95" customHeight="true" spans="1:3">
      <c r="A16" s="204" t="s">
        <v>268</v>
      </c>
      <c r="B16" s="207">
        <f>[2]Sheet1!$B43/10000</f>
        <v>0.09567</v>
      </c>
      <c r="C16" s="208">
        <f>ROUND([2]Sheet1!$C43,1)</f>
        <v>55.7</v>
      </c>
    </row>
    <row r="17" ht="20.95" customHeight="true" spans="1:3">
      <c r="A17" s="204" t="s">
        <v>269</v>
      </c>
      <c r="B17" s="207">
        <f>[2]Sheet1!$B44/10000</f>
        <v>14.47263</v>
      </c>
      <c r="C17" s="208">
        <f>ROUND([2]Sheet1!$C44,1)</f>
        <v>11.6</v>
      </c>
    </row>
    <row r="18" ht="20.95" customHeight="true" spans="1:3">
      <c r="A18" s="204" t="s">
        <v>270</v>
      </c>
      <c r="B18" s="207">
        <f>[2]Sheet1!$B45/10000</f>
        <v>6.73889</v>
      </c>
      <c r="C18" s="208">
        <f>ROUND([2]Sheet1!$C45,1)</f>
        <v>5.4</v>
      </c>
    </row>
    <row r="19" ht="20.95" customHeight="true" spans="1:3">
      <c r="A19" s="204" t="s">
        <v>271</v>
      </c>
      <c r="B19" s="207">
        <f>[2]Sheet1!$B46/10000</f>
        <v>4.50838</v>
      </c>
      <c r="C19" s="208">
        <f>ROUND([2]Sheet1!$C46,1)</f>
        <v>-0.4</v>
      </c>
    </row>
    <row r="20" ht="20.95" customHeight="true" spans="1:3">
      <c r="A20" s="204" t="s">
        <v>272</v>
      </c>
      <c r="B20" s="207">
        <f>[2]Sheet1!$B47/10000</f>
        <v>4.1714</v>
      </c>
      <c r="C20" s="208">
        <f>ROUND([2]Sheet1!$C47,1)</f>
        <v>21.5</v>
      </c>
    </row>
    <row r="21" ht="20.95" customHeight="true" spans="1:3">
      <c r="A21" s="204" t="s">
        <v>273</v>
      </c>
      <c r="B21" s="207">
        <f>[2]Sheet1!$B48/10000</f>
        <v>3.23516</v>
      </c>
      <c r="C21" s="208">
        <f>ROUND([2]Sheet1!$C48,1)</f>
        <v>5.8</v>
      </c>
    </row>
    <row r="22" ht="20.95" customHeight="true" spans="1:3">
      <c r="A22" s="204" t="s">
        <v>274</v>
      </c>
      <c r="B22" s="207">
        <f>[2]Sheet1!$B49/10000</f>
        <v>0.15086</v>
      </c>
      <c r="C22" s="208">
        <f>ROUND([2]Sheet1!$C49,1)</f>
        <v>-56.5</v>
      </c>
    </row>
    <row r="23" ht="20.95" customHeight="true" spans="1:3">
      <c r="A23" s="204" t="s">
        <v>275</v>
      </c>
      <c r="B23" s="207">
        <f>[2]Sheet1!$B50/10000</f>
        <v>65.20979</v>
      </c>
      <c r="C23" s="208">
        <f>ROUND([2]Sheet1!$C50,1)</f>
        <v>19</v>
      </c>
    </row>
    <row r="24" ht="20.95" customHeight="true" spans="1:3">
      <c r="A24" s="204" t="s">
        <v>276</v>
      </c>
      <c r="B24" s="207">
        <f>[2]Sheet1!$B51/10000</f>
        <v>6.87625</v>
      </c>
      <c r="C24" s="208">
        <f>ROUND([2]Sheet1!$C51,1)</f>
        <v>1.4</v>
      </c>
    </row>
    <row r="25" ht="20.95" customHeight="true" spans="1:3">
      <c r="A25" s="204" t="s">
        <v>277</v>
      </c>
      <c r="B25" s="207">
        <f>[2]Sheet1!$B52/10000</f>
        <v>2.96878</v>
      </c>
      <c r="C25" s="208">
        <f>ROUND([2]Sheet1!$C52,1)</f>
        <v>5.3</v>
      </c>
    </row>
    <row r="26" ht="20.95" customHeight="true" spans="1:3">
      <c r="A26" s="204" t="s">
        <v>278</v>
      </c>
      <c r="B26" s="207">
        <f>[2]Sheet1!$B53/10000</f>
        <v>54.08898</v>
      </c>
      <c r="C26" s="208">
        <f>ROUND([2]Sheet1!$C53,1)</f>
        <v>-2.3</v>
      </c>
    </row>
    <row r="27" ht="20.95" customHeight="true" spans="1:3">
      <c r="A27" s="204" t="s">
        <v>279</v>
      </c>
      <c r="B27" s="207">
        <f>[2]Sheet1!$B54/10000</f>
        <v>0.27306</v>
      </c>
      <c r="C27" s="208">
        <f>ROUND([2]Sheet1!$C54,1)</f>
        <v>-21.9</v>
      </c>
    </row>
    <row r="28" ht="20.95" customHeight="true" spans="1:3">
      <c r="A28" s="209" t="s">
        <v>280</v>
      </c>
      <c r="B28" s="210">
        <f>[2]Sheet1!$B55/10000</f>
        <v>1.61081</v>
      </c>
      <c r="C28" s="211">
        <f>ROUND([2]Sheet1!$C55,1)</f>
        <v>-50.5</v>
      </c>
    </row>
  </sheetData>
  <mergeCells count="2">
    <mergeCell ref="A1:C1"/>
    <mergeCell ref="B3:C3"/>
  </mergeCells>
  <pageMargins left="0.7" right="0.7" top="0.75" bottom="0.75" header="0.3" footer="0.3"/>
  <pageSetup paperSize="9" orientation="portrait" horizontalDpi="600" vertic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workbookViewId="0">
      <selection activeCell="N11" sqref="N11"/>
    </sheetView>
  </sheetViews>
  <sheetFormatPr defaultColWidth="8" defaultRowHeight="15.75" outlineLevelCol="4"/>
  <cols>
    <col min="1" max="1" width="38.775" customWidth="true"/>
    <col min="2" max="2" width="13.1083333333333" customWidth="true"/>
    <col min="3" max="3" width="11.3333333333333" customWidth="true"/>
    <col min="4" max="4" width="7.66666666666667"/>
    <col min="5" max="5" width="6" style="107"/>
  </cols>
  <sheetData>
    <row r="1" ht="25.5" spans="1:5">
      <c r="A1" s="182" t="s">
        <v>281</v>
      </c>
      <c r="B1" s="182"/>
      <c r="C1" s="182"/>
      <c r="D1" s="183"/>
      <c r="E1" s="183"/>
    </row>
    <row r="3" ht="18" spans="1:3">
      <c r="A3" s="129"/>
      <c r="B3" s="129"/>
      <c r="C3" s="184"/>
    </row>
    <row r="4" ht="32.75" customHeight="true" spans="1:5">
      <c r="A4" s="131" t="s">
        <v>178</v>
      </c>
      <c r="B4" s="185" t="s">
        <v>282</v>
      </c>
      <c r="C4" s="186" t="s">
        <v>34</v>
      </c>
      <c r="E4"/>
    </row>
    <row r="5" ht="24.75" customHeight="true" spans="1:5">
      <c r="A5" s="187" t="s">
        <v>283</v>
      </c>
      <c r="B5" s="188"/>
      <c r="C5" s="189"/>
      <c r="E5"/>
    </row>
    <row r="6" ht="25.05" customHeight="true" spans="1:3">
      <c r="A6" s="190" t="s">
        <v>284</v>
      </c>
      <c r="B6" s="191"/>
      <c r="C6" s="107"/>
    </row>
    <row r="7" ht="25.05" customHeight="true" spans="1:3">
      <c r="A7" s="190" t="s">
        <v>285</v>
      </c>
      <c r="B7" s="191"/>
      <c r="C7" s="107"/>
    </row>
    <row r="8" ht="25.05" customHeight="true" spans="1:3">
      <c r="A8" s="190" t="s">
        <v>286</v>
      </c>
      <c r="B8" s="191"/>
      <c r="C8" s="107"/>
    </row>
    <row r="9" ht="25.05" customHeight="true" spans="1:3">
      <c r="A9" s="190" t="s">
        <v>287</v>
      </c>
      <c r="B9" s="191"/>
      <c r="C9" s="107"/>
    </row>
    <row r="10" ht="25.05" customHeight="true" spans="1:3">
      <c r="A10" s="190" t="s">
        <v>288</v>
      </c>
      <c r="B10" s="191"/>
      <c r="C10" s="107"/>
    </row>
    <row r="11" ht="25.05" customHeight="true" spans="1:3">
      <c r="A11" s="190" t="s">
        <v>289</v>
      </c>
      <c r="B11" s="191"/>
      <c r="C11" s="107"/>
    </row>
    <row r="12" ht="25.05" customHeight="true" spans="1:3">
      <c r="A12" s="190" t="s">
        <v>290</v>
      </c>
      <c r="B12" s="191"/>
      <c r="C12" s="107"/>
    </row>
    <row r="13" ht="25.05" customHeight="true" spans="1:3">
      <c r="A13" s="190" t="s">
        <v>291</v>
      </c>
      <c r="B13" s="191"/>
      <c r="C13" s="107"/>
    </row>
    <row r="14" ht="25.05" customHeight="true" spans="1:3">
      <c r="A14" s="190" t="s">
        <v>292</v>
      </c>
      <c r="B14" s="191"/>
      <c r="C14" s="107"/>
    </row>
    <row r="15" ht="25.05" customHeight="true" spans="1:3">
      <c r="A15" s="192" t="s">
        <v>293</v>
      </c>
      <c r="B15" s="193"/>
      <c r="C15" s="194"/>
    </row>
    <row r="16" spans="1:2">
      <c r="A16" s="195" t="s">
        <v>294</v>
      </c>
      <c r="B16" s="196"/>
    </row>
  </sheetData>
  <mergeCells count="1">
    <mergeCell ref="A1:C1"/>
  </mergeCells>
  <pageMargins left="0.7" right="0.7" top="0.75" bottom="0.75" header="0.3" footer="0.3"/>
  <pageSetup paperSize="9" orientation="portrait" horizontalDpi="600" verticalDpi="6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workbookViewId="0">
      <selection activeCell="F15" sqref="F15"/>
    </sheetView>
  </sheetViews>
  <sheetFormatPr defaultColWidth="8" defaultRowHeight="15.75" outlineLevelCol="3"/>
  <cols>
    <col min="1" max="1" width="26.75" customWidth="true"/>
    <col min="2" max="16384" width="16" customWidth="true"/>
  </cols>
  <sheetData>
    <row r="1" ht="25.5" spans="1:4">
      <c r="A1" s="126" t="s">
        <v>295</v>
      </c>
      <c r="B1" s="126"/>
      <c r="C1" s="126"/>
      <c r="D1" s="126"/>
    </row>
    <row r="2" spans="4:4">
      <c r="D2" s="124"/>
    </row>
    <row r="3" ht="32.25" customHeight="true" spans="1:4">
      <c r="A3" s="162" t="s">
        <v>178</v>
      </c>
      <c r="B3" s="163" t="s">
        <v>90</v>
      </c>
      <c r="C3" s="15" t="s">
        <v>33</v>
      </c>
      <c r="D3" s="164" t="s">
        <v>34</v>
      </c>
    </row>
    <row r="4" ht="32.25" customHeight="true" spans="1:4">
      <c r="A4" s="115" t="s">
        <v>296</v>
      </c>
      <c r="B4" s="165"/>
      <c r="C4" s="166"/>
      <c r="D4" s="167"/>
    </row>
    <row r="5" ht="29.3" customHeight="true" spans="1:4">
      <c r="A5" s="168" t="s">
        <v>297</v>
      </c>
      <c r="B5" s="165" t="s">
        <v>25</v>
      </c>
      <c r="C5" s="169">
        <v>577.4</v>
      </c>
      <c r="D5" s="170">
        <v>-28.6404658439075</v>
      </c>
    </row>
    <row r="6" ht="29.3" customHeight="true" spans="1:4">
      <c r="A6" s="171" t="s">
        <v>298</v>
      </c>
      <c r="B6" s="172" t="s">
        <v>25</v>
      </c>
      <c r="C6" s="169">
        <v>575.3</v>
      </c>
      <c r="D6" s="170">
        <v>-28.9</v>
      </c>
    </row>
    <row r="7" ht="29.3" customHeight="true" spans="1:4">
      <c r="A7" s="171" t="s">
        <v>299</v>
      </c>
      <c r="B7" s="172" t="s">
        <v>25</v>
      </c>
      <c r="C7" s="169">
        <v>2.1</v>
      </c>
      <c r="D7" s="170">
        <v>74.8</v>
      </c>
    </row>
    <row r="8" ht="29.3" customHeight="true" spans="1:4">
      <c r="A8" s="173" t="s">
        <v>300</v>
      </c>
      <c r="B8" s="165" t="s">
        <v>301</v>
      </c>
      <c r="C8" s="169">
        <v>53372.6</v>
      </c>
      <c r="D8" s="170">
        <v>2.56053024778266</v>
      </c>
    </row>
    <row r="9" ht="29.3" customHeight="true" spans="1:4">
      <c r="A9" s="171" t="s">
        <v>302</v>
      </c>
      <c r="B9" s="172" t="s">
        <v>301</v>
      </c>
      <c r="C9" s="169">
        <v>53341.1</v>
      </c>
      <c r="D9" s="170">
        <v>2.5</v>
      </c>
    </row>
    <row r="10" ht="29.3" customHeight="true" spans="1:4">
      <c r="A10" s="171" t="s">
        <v>303</v>
      </c>
      <c r="B10" s="172" t="s">
        <v>301</v>
      </c>
      <c r="C10" s="169">
        <v>31.5</v>
      </c>
      <c r="D10" s="170">
        <v>162.2</v>
      </c>
    </row>
    <row r="11" ht="29.3" customHeight="true" spans="1:4">
      <c r="A11" s="168" t="s">
        <v>304</v>
      </c>
      <c r="B11" s="165" t="s">
        <v>102</v>
      </c>
      <c r="C11" s="169">
        <v>10867</v>
      </c>
      <c r="D11" s="170">
        <v>2.59905997076377</v>
      </c>
    </row>
    <row r="12" ht="29.3" customHeight="true" spans="1:4">
      <c r="A12" s="171" t="s">
        <v>305</v>
      </c>
      <c r="B12" s="172" t="s">
        <v>102</v>
      </c>
      <c r="C12" s="169">
        <v>6668.3</v>
      </c>
      <c r="D12" s="170">
        <v>3.5</v>
      </c>
    </row>
    <row r="13" ht="29.3" customHeight="true" spans="1:4">
      <c r="A13" s="171" t="s">
        <v>306</v>
      </c>
      <c r="B13" s="172" t="s">
        <v>102</v>
      </c>
      <c r="C13" s="169">
        <v>4198.7</v>
      </c>
      <c r="D13" s="170">
        <v>1.2</v>
      </c>
    </row>
    <row r="14" ht="29.3" customHeight="true" spans="1:4">
      <c r="A14" s="173" t="s">
        <v>307</v>
      </c>
      <c r="B14" s="165" t="s">
        <v>308</v>
      </c>
      <c r="C14" s="169">
        <v>925826.9</v>
      </c>
      <c r="D14" s="170">
        <v>-3.67045405427327</v>
      </c>
    </row>
    <row r="15" ht="29.3" customHeight="true" spans="1:4">
      <c r="A15" s="171" t="s">
        <v>309</v>
      </c>
      <c r="B15" s="172" t="s">
        <v>308</v>
      </c>
      <c r="C15" s="169">
        <v>531685.5</v>
      </c>
      <c r="D15" s="170">
        <v>-6.8</v>
      </c>
    </row>
    <row r="16" ht="29.3" customHeight="true" spans="1:4">
      <c r="A16" s="171" t="s">
        <v>310</v>
      </c>
      <c r="B16" s="172" t="s">
        <v>308</v>
      </c>
      <c r="C16" s="169">
        <v>394141.4</v>
      </c>
      <c r="D16" s="170">
        <v>0.9</v>
      </c>
    </row>
    <row r="17" ht="29.3" customHeight="true" spans="1:4">
      <c r="A17" s="173" t="s">
        <v>311</v>
      </c>
      <c r="B17" s="165" t="s">
        <v>102</v>
      </c>
      <c r="C17" s="169">
        <v>6071.9</v>
      </c>
      <c r="D17" s="170">
        <v>-5.1</v>
      </c>
    </row>
    <row r="18" ht="29.3" customHeight="true" spans="1:4">
      <c r="A18" s="174" t="s">
        <v>312</v>
      </c>
      <c r="B18" s="175" t="s">
        <v>313</v>
      </c>
      <c r="C18" s="169">
        <v>566000</v>
      </c>
      <c r="D18" s="170">
        <v>52.9</v>
      </c>
    </row>
    <row r="19" ht="29.3" customHeight="true" spans="1:4">
      <c r="A19" s="176" t="s">
        <v>314</v>
      </c>
      <c r="B19" s="177"/>
      <c r="C19" s="169"/>
      <c r="D19" s="170"/>
    </row>
    <row r="20" ht="29.3" customHeight="true" spans="1:4">
      <c r="A20" s="178" t="s">
        <v>315</v>
      </c>
      <c r="B20" s="179" t="s">
        <v>36</v>
      </c>
      <c r="C20" s="169">
        <f>'[10]1'!$C$7</f>
        <v>9.6562737755</v>
      </c>
      <c r="D20" s="170">
        <f>'[10]1'!$E$7</f>
        <v>11.215031713328</v>
      </c>
    </row>
    <row r="21" s="124" customFormat="true" ht="29.3" customHeight="true" spans="1:4">
      <c r="A21" s="178" t="s">
        <v>316</v>
      </c>
      <c r="B21" s="179" t="s">
        <v>317</v>
      </c>
      <c r="C21" s="180">
        <f>'[10]1'!$C$15</f>
        <v>5944.2233</v>
      </c>
      <c r="D21" s="170">
        <f>'[10]1'!$E$15</f>
        <v>31.8567258356672</v>
      </c>
    </row>
    <row r="22" ht="29" customHeight="true" spans="1:4">
      <c r="A22" s="181" t="s">
        <v>318</v>
      </c>
      <c r="B22" s="181"/>
      <c r="C22" s="181"/>
      <c r="D22" s="181"/>
    </row>
  </sheetData>
  <mergeCells count="2">
    <mergeCell ref="A1:D1"/>
    <mergeCell ref="A22:D22"/>
  </mergeCells>
  <pageMargins left="0.7" right="0.7" top="0.75" bottom="0.75" header="0.3" footer="0.3"/>
  <pageSetup paperSize="9" orientation="portrait" horizontalDpi="600" verticalDpi="600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workbookViewId="0">
      <selection activeCell="K20" sqref="K20"/>
    </sheetView>
  </sheetViews>
  <sheetFormatPr defaultColWidth="8" defaultRowHeight="15.75" outlineLevelCol="5"/>
  <cols>
    <col min="1" max="1" width="36.3333333333333" customWidth="true"/>
    <col min="2" max="2" width="13.3333333333333" customWidth="true"/>
    <col min="3" max="3" width="14" style="125" customWidth="true"/>
    <col min="4" max="4" width="13"/>
    <col min="5" max="6" width="17.2166666666667"/>
  </cols>
  <sheetData>
    <row r="1" ht="25.5" spans="1:4">
      <c r="A1" s="126" t="s">
        <v>319</v>
      </c>
      <c r="B1" s="126"/>
      <c r="C1" s="126"/>
      <c r="D1" s="126"/>
    </row>
    <row r="2" spans="1:4">
      <c r="A2" s="127"/>
      <c r="B2" s="127"/>
      <c r="C2" s="127"/>
      <c r="D2" s="128"/>
    </row>
    <row r="3" ht="18" spans="1:4">
      <c r="A3" s="129"/>
      <c r="B3" s="129"/>
      <c r="C3" s="129"/>
      <c r="D3" s="130" t="s">
        <v>320</v>
      </c>
    </row>
    <row r="4" ht="26.2" customHeight="true" spans="1:4">
      <c r="A4" s="131" t="s">
        <v>321</v>
      </c>
      <c r="B4" s="131" t="s">
        <v>322</v>
      </c>
      <c r="C4" s="131" t="s">
        <v>323</v>
      </c>
      <c r="D4" s="132" t="s">
        <v>247</v>
      </c>
    </row>
    <row r="5" ht="26.2" customHeight="true" spans="1:5">
      <c r="A5" s="133" t="s">
        <v>324</v>
      </c>
      <c r="B5" s="134">
        <f>[8]Sheet2!B9/10000</f>
        <v>20.0289</v>
      </c>
      <c r="C5" s="135">
        <f>[8]Sheet2!C9/10000</f>
        <v>100.9958</v>
      </c>
      <c r="D5" s="136">
        <f>ROUND([8]Sheet2!$E9,1)</f>
        <v>8.9</v>
      </c>
      <c r="E5" s="159"/>
    </row>
    <row r="6" ht="26.2" customHeight="true" spans="1:5">
      <c r="A6" s="137" t="s">
        <v>325</v>
      </c>
      <c r="B6" s="134">
        <f>[8]Sheet2!B10/10000</f>
        <v>14.461</v>
      </c>
      <c r="C6" s="135">
        <f>[8]Sheet2!C10/10000</f>
        <v>66.9019</v>
      </c>
      <c r="D6" s="136">
        <f>ROUND([8]Sheet2!$E10,1)</f>
        <v>9.3</v>
      </c>
      <c r="E6" s="159"/>
    </row>
    <row r="7" ht="26.2" customHeight="true" spans="1:5">
      <c r="A7" s="137" t="s">
        <v>326</v>
      </c>
      <c r="B7" s="134">
        <f>[8]Sheet2!B11/10000</f>
        <v>4.322</v>
      </c>
      <c r="C7" s="135">
        <f>[8]Sheet2!C11/10000</f>
        <v>23.7015</v>
      </c>
      <c r="D7" s="136">
        <f>ROUND([8]Sheet2!$E11,1)</f>
        <v>16.7</v>
      </c>
      <c r="E7" s="159"/>
    </row>
    <row r="8" ht="26.2" customHeight="true" spans="1:5">
      <c r="A8" s="137" t="s">
        <v>327</v>
      </c>
      <c r="B8" s="134">
        <f>[8]Sheet2!B12/10000</f>
        <v>0.1956</v>
      </c>
      <c r="C8" s="135">
        <f>[8]Sheet2!C12/10000</f>
        <v>4.4611</v>
      </c>
      <c r="D8" s="136">
        <f>ROUND([8]Sheet2!$E12,1)</f>
        <v>-4.7</v>
      </c>
      <c r="E8" s="159"/>
    </row>
    <row r="9" ht="26.2" customHeight="true" spans="1:5">
      <c r="A9" s="137" t="s">
        <v>328</v>
      </c>
      <c r="B9" s="134">
        <f>[8]Sheet2!B13/10000</f>
        <v>0.516</v>
      </c>
      <c r="C9" s="135">
        <f>[8]Sheet2!C13/10000</f>
        <v>1.9289</v>
      </c>
      <c r="D9" s="136">
        <f>ROUND([8]Sheet2!$E13,1)</f>
        <v>-10</v>
      </c>
      <c r="E9" s="159"/>
    </row>
    <row r="10" s="124" customFormat="true" ht="26.2" customHeight="true" spans="1:5">
      <c r="A10" s="138" t="s">
        <v>58</v>
      </c>
      <c r="B10" s="139">
        <f>[8]Sheet2!B15/10000</f>
        <v>53.5106</v>
      </c>
      <c r="C10" s="140">
        <f>[8]Sheet2!C15/10000</f>
        <v>287.2861</v>
      </c>
      <c r="D10" s="141">
        <f>ROUND([8]Sheet2!$E15,1)</f>
        <v>2.1</v>
      </c>
      <c r="E10" s="159"/>
    </row>
    <row r="11" ht="26.2" customHeight="true" spans="1:4">
      <c r="A11" s="142" t="s">
        <v>69</v>
      </c>
      <c r="B11" s="143" t="s">
        <v>329</v>
      </c>
      <c r="C11" s="144" t="s">
        <v>330</v>
      </c>
      <c r="D11" s="145" t="s">
        <v>331</v>
      </c>
    </row>
    <row r="12" ht="26.2" customHeight="true" spans="1:5">
      <c r="A12" s="146" t="s">
        <v>332</v>
      </c>
      <c r="B12" s="147">
        <f>[7]Sheet1!$C6/10000</f>
        <v>4178.3254034051</v>
      </c>
      <c r="C12" s="148">
        <f>[7]Sheet1!D6/10000</f>
        <v>3735.3765947919</v>
      </c>
      <c r="D12" s="149">
        <f>[7]Sheet1!$F$6</f>
        <v>14.6896552112142</v>
      </c>
      <c r="E12" s="160"/>
    </row>
    <row r="13" ht="26.2" customHeight="true" spans="1:4">
      <c r="A13" s="150" t="s">
        <v>333</v>
      </c>
      <c r="B13" s="151">
        <f>[7]Sheet1!$C7/10000</f>
        <v>2838.4915059387</v>
      </c>
      <c r="C13" s="151">
        <f>[7]Sheet1!D7/10000</f>
        <v>2567.4221633218</v>
      </c>
      <c r="D13" s="152">
        <f>ROUND([7]Sheet1!F7,1)</f>
        <v>16.1</v>
      </c>
    </row>
    <row r="14" ht="26.2" customHeight="true" spans="1:4">
      <c r="A14" s="150" t="s">
        <v>334</v>
      </c>
      <c r="B14" s="151">
        <f>[7]Sheet1!$C8/10000</f>
        <v>685.6816315491</v>
      </c>
      <c r="C14" s="151">
        <f>[7]Sheet1!D8/10000</f>
        <v>565.315560291</v>
      </c>
      <c r="D14" s="152">
        <f>ROUND([7]Sheet1!F8,1)</f>
        <v>12.8</v>
      </c>
    </row>
    <row r="15" ht="26.2" customHeight="true" spans="1:4">
      <c r="A15" s="150" t="s">
        <v>335</v>
      </c>
      <c r="B15" s="151">
        <f>[7]Sheet1!$C9/10000</f>
        <v>85.6404159888</v>
      </c>
      <c r="C15" s="151">
        <f>[7]Sheet1!D9/10000</f>
        <v>83.1566541637</v>
      </c>
      <c r="D15" s="152">
        <f>ROUND([7]Sheet1!F9,1)</f>
        <v>6.4</v>
      </c>
    </row>
    <row r="16" ht="26.2" customHeight="true" spans="1:4">
      <c r="A16" s="150" t="s">
        <v>336</v>
      </c>
      <c r="B16" s="151">
        <f>[7]Sheet1!$C10/10000</f>
        <v>529.1421338473</v>
      </c>
      <c r="C16" s="151">
        <f>[7]Sheet1!D10/10000</f>
        <v>485.5445093703</v>
      </c>
      <c r="D16" s="152">
        <f>ROUND([7]Sheet1!F10,1)</f>
        <v>11.4</v>
      </c>
    </row>
    <row r="17" ht="26.2" customHeight="true" spans="1:4">
      <c r="A17" s="150" t="s">
        <v>337</v>
      </c>
      <c r="B17" s="151">
        <f>[7]Sheet1!$C11/10000</f>
        <v>37.5232878139</v>
      </c>
      <c r="C17" s="151">
        <f>[7]Sheet1!D11/10000</f>
        <v>32.5181446867</v>
      </c>
      <c r="D17" s="152">
        <f>ROUND([7]Sheet1!F11,1)</f>
        <v>14.7</v>
      </c>
    </row>
    <row r="18" ht="26.2" customHeight="true" spans="1:6">
      <c r="A18" s="153" t="s">
        <v>338</v>
      </c>
      <c r="B18" s="147">
        <f>[7]Sheet1!$C12/10000</f>
        <v>3650.9073798123</v>
      </c>
      <c r="C18" s="148">
        <f>[7]Sheet1!D12/10000</f>
        <v>3234.5743808779</v>
      </c>
      <c r="D18" s="149">
        <f>ROUND([7]Sheet1!F12,1)</f>
        <v>18.4</v>
      </c>
      <c r="E18" s="161"/>
      <c r="F18" s="161"/>
    </row>
    <row r="19" ht="26.2" customHeight="true" spans="1:4">
      <c r="A19" s="150" t="s">
        <v>339</v>
      </c>
      <c r="B19" s="151">
        <f>[7]Sheet1!$C13/10000</f>
        <v>973.3638356481</v>
      </c>
      <c r="C19" s="151">
        <f>[7]Sheet1!D13/10000</f>
        <v>843.359220829</v>
      </c>
      <c r="D19" s="152">
        <f>ROUND([7]Sheet1!F13,1)</f>
        <v>23.5</v>
      </c>
    </row>
    <row r="20" ht="26.2" customHeight="true" spans="1:5">
      <c r="A20" s="154" t="s">
        <v>340</v>
      </c>
      <c r="B20" s="155">
        <f>[7]Sheet1!$C14/10000</f>
        <v>2536.9334746511</v>
      </c>
      <c r="C20" s="155">
        <f>[7]Sheet1!D14/10000</f>
        <v>2278.1477187562</v>
      </c>
      <c r="D20" s="156">
        <f>ROUND([7]Sheet1!F14,1)</f>
        <v>15.4</v>
      </c>
      <c r="E20" s="161"/>
    </row>
    <row r="21" ht="18" spans="1:4">
      <c r="A21" s="157" t="s">
        <v>341</v>
      </c>
      <c r="B21" s="129"/>
      <c r="C21" s="129"/>
      <c r="D21" s="158"/>
    </row>
  </sheetData>
  <mergeCells count="1">
    <mergeCell ref="A1:D1"/>
  </mergeCells>
  <printOptions horizontalCentered="true"/>
  <pageMargins left="0.75" right="0.75" top="0.98" bottom="0.98" header="0.51" footer="0.51"/>
  <pageSetup paperSize="9" orientation="portrait" horizontalDpi="600" verticalDpi="6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workbookViewId="0">
      <selection activeCell="C22" sqref="C22"/>
    </sheetView>
  </sheetViews>
  <sheetFormatPr defaultColWidth="8" defaultRowHeight="15.75" outlineLevelCol="5"/>
  <cols>
    <col min="1" max="1" width="33.2166666666667" customWidth="true"/>
    <col min="2" max="2" width="15.4416666666667" customWidth="true"/>
    <col min="3" max="4" width="11.4416666666667" customWidth="true"/>
    <col min="5" max="5" width="12" style="107"/>
  </cols>
  <sheetData>
    <row r="1" ht="25.5" spans="1:4">
      <c r="A1" s="108" t="s">
        <v>342</v>
      </c>
      <c r="B1" s="108"/>
      <c r="C1" s="108"/>
      <c r="D1" s="108"/>
    </row>
    <row r="2" spans="1:4">
      <c r="A2" s="109"/>
      <c r="B2" s="109"/>
      <c r="C2" s="109"/>
      <c r="D2" s="109"/>
    </row>
    <row r="3" ht="18" spans="1:4">
      <c r="A3" s="110"/>
      <c r="B3" s="111" t="s">
        <v>343</v>
      </c>
      <c r="C3" s="111"/>
      <c r="D3" s="111"/>
    </row>
    <row r="4" s="105" customFormat="true" ht="36" spans="1:5">
      <c r="A4" s="34" t="s">
        <v>344</v>
      </c>
      <c r="B4" s="112" t="s">
        <v>345</v>
      </c>
      <c r="C4" s="113" t="s">
        <v>346</v>
      </c>
      <c r="D4" s="114" t="s">
        <v>347</v>
      </c>
      <c r="E4" s="121"/>
    </row>
    <row r="5" s="106" customFormat="true" ht="26.2" customHeight="true" spans="1:6">
      <c r="A5" s="115" t="s">
        <v>348</v>
      </c>
      <c r="B5" s="116">
        <v>99.95116801</v>
      </c>
      <c r="C5" s="117">
        <v>100.44171727</v>
      </c>
      <c r="D5" s="117">
        <v>100.50330637</v>
      </c>
      <c r="E5" s="122"/>
      <c r="F5" s="122"/>
    </row>
    <row r="6" s="106" customFormat="true" ht="26.2" customHeight="true" spans="1:5">
      <c r="A6" s="118" t="s">
        <v>349</v>
      </c>
      <c r="B6" s="116">
        <v>99.5196618</v>
      </c>
      <c r="C6" s="117">
        <v>101.57215614</v>
      </c>
      <c r="D6" s="117">
        <v>102.486912</v>
      </c>
      <c r="E6" s="123"/>
    </row>
    <row r="7" s="106" customFormat="true" ht="26.2" customHeight="true" spans="1:5">
      <c r="A7" s="119" t="s">
        <v>350</v>
      </c>
      <c r="B7" s="116">
        <v>99.24887511</v>
      </c>
      <c r="C7" s="117">
        <v>102.03119616</v>
      </c>
      <c r="D7" s="117">
        <v>103.47141982</v>
      </c>
      <c r="E7" s="123"/>
    </row>
    <row r="8" s="106" customFormat="true" ht="26.2" customHeight="true" spans="1:5">
      <c r="A8" s="119" t="s">
        <v>351</v>
      </c>
      <c r="B8" s="116">
        <v>100.08925009</v>
      </c>
      <c r="C8" s="117">
        <v>98.65168876</v>
      </c>
      <c r="D8" s="117">
        <v>98.78831565</v>
      </c>
      <c r="E8" s="123"/>
    </row>
    <row r="9" s="106" customFormat="true" ht="26.2" customHeight="true" spans="1:5">
      <c r="A9" s="119" t="s">
        <v>352</v>
      </c>
      <c r="B9" s="116">
        <v>100.4764</v>
      </c>
      <c r="C9" s="117">
        <v>115.97436324</v>
      </c>
      <c r="D9" s="117">
        <v>100.39100118</v>
      </c>
      <c r="E9" s="123"/>
    </row>
    <row r="10" s="106" customFormat="true" ht="26.2" customHeight="true" spans="1:5">
      <c r="A10" s="119" t="s">
        <v>353</v>
      </c>
      <c r="B10" s="116">
        <v>99.65197412</v>
      </c>
      <c r="C10" s="117">
        <v>91.77051649</v>
      </c>
      <c r="D10" s="117">
        <v>100.33750827</v>
      </c>
      <c r="E10" s="123"/>
    </row>
    <row r="11" s="106" customFormat="true" ht="26.2" customHeight="true" spans="1:5">
      <c r="A11" s="119" t="s">
        <v>354</v>
      </c>
      <c r="B11" s="116">
        <v>99.62682826</v>
      </c>
      <c r="C11" s="117">
        <v>95.99105779</v>
      </c>
      <c r="D11" s="117">
        <v>95.79610092</v>
      </c>
      <c r="E11" s="123"/>
    </row>
    <row r="12" s="106" customFormat="true" ht="26.2" customHeight="true" spans="1:5">
      <c r="A12" s="119" t="s">
        <v>355</v>
      </c>
      <c r="B12" s="116">
        <v>98.85806761</v>
      </c>
      <c r="C12" s="117">
        <v>97.06190992</v>
      </c>
      <c r="D12" s="117">
        <v>102.07207833</v>
      </c>
      <c r="E12" s="123"/>
    </row>
    <row r="13" s="106" customFormat="true" ht="26.2" customHeight="true" spans="1:5">
      <c r="A13" s="119" t="s">
        <v>356</v>
      </c>
      <c r="B13" s="116">
        <v>94.9754</v>
      </c>
      <c r="C13" s="117">
        <v>105.37445403</v>
      </c>
      <c r="D13" s="117">
        <v>115.03542686</v>
      </c>
      <c r="E13" s="123"/>
    </row>
    <row r="14" s="106" customFormat="true" ht="26.2" customHeight="true" spans="1:5">
      <c r="A14" s="118" t="s">
        <v>357</v>
      </c>
      <c r="B14" s="116">
        <v>100</v>
      </c>
      <c r="C14" s="117">
        <v>103.02091702</v>
      </c>
      <c r="D14" s="117">
        <v>102.16668002</v>
      </c>
      <c r="E14" s="123"/>
    </row>
    <row r="15" ht="23.25" spans="1:4">
      <c r="A15" s="118" t="s">
        <v>358</v>
      </c>
      <c r="B15" s="116">
        <v>100.59691199</v>
      </c>
      <c r="C15" s="117">
        <v>101.4386696</v>
      </c>
      <c r="D15" s="117">
        <v>98.41165953</v>
      </c>
    </row>
    <row r="16" ht="23.25" spans="1:4">
      <c r="A16" s="118" t="s">
        <v>359</v>
      </c>
      <c r="B16" s="116">
        <v>99.78136229</v>
      </c>
      <c r="C16" s="117">
        <v>99.42928164</v>
      </c>
      <c r="D16" s="117">
        <v>100.62126458</v>
      </c>
    </row>
    <row r="17" ht="23.25" spans="1:4">
      <c r="A17" s="118" t="s">
        <v>360</v>
      </c>
      <c r="B17" s="116">
        <v>99.64068951</v>
      </c>
      <c r="C17" s="117">
        <v>94.01407462</v>
      </c>
      <c r="D17" s="117">
        <v>98.19941031</v>
      </c>
    </row>
    <row r="18" ht="23.25" spans="1:4">
      <c r="A18" s="118" t="s">
        <v>361</v>
      </c>
      <c r="B18" s="116">
        <v>100.07992221</v>
      </c>
      <c r="C18" s="117">
        <v>100.23191593</v>
      </c>
      <c r="D18" s="117">
        <v>100.3203586</v>
      </c>
    </row>
    <row r="19" ht="23.25" spans="1:4">
      <c r="A19" s="118" t="s">
        <v>362</v>
      </c>
      <c r="B19" s="116">
        <v>100.09931217</v>
      </c>
      <c r="C19" s="117">
        <v>103.31865918</v>
      </c>
      <c r="D19" s="117">
        <v>101.90995498</v>
      </c>
    </row>
    <row r="20" ht="23.25" spans="1:4">
      <c r="A20" s="118" t="s">
        <v>363</v>
      </c>
      <c r="B20" s="116">
        <v>99.48823153</v>
      </c>
      <c r="C20" s="117">
        <v>102.70121261</v>
      </c>
      <c r="D20" s="117">
        <v>103.19434175</v>
      </c>
    </row>
    <row r="21" spans="1:4">
      <c r="A21" s="120" t="s">
        <v>364</v>
      </c>
      <c r="B21" s="109"/>
      <c r="C21" s="109"/>
      <c r="D21" s="109"/>
    </row>
  </sheetData>
  <mergeCells count="2">
    <mergeCell ref="A1:D1"/>
    <mergeCell ref="B3:D3"/>
  </mergeCells>
  <printOptions horizontalCentered="true"/>
  <pageMargins left="0.75" right="0.75" top="0.83" bottom="0.98" header="0.51" footer="0.51"/>
  <pageSetup paperSize="9" orientation="portrait" horizontalDpi="600" verticalDpi="6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22"/>
  <sheetViews>
    <sheetView zoomScale="115" zoomScaleNormal="115" workbookViewId="0">
      <selection activeCell="D32" sqref="D32"/>
    </sheetView>
  </sheetViews>
  <sheetFormatPr defaultColWidth="9" defaultRowHeight="15.75" outlineLevelCol="3"/>
  <cols>
    <col min="1" max="1" width="25.4416666666667" style="92"/>
    <col min="2" max="3" width="8.88333333333333" style="92"/>
    <col min="4" max="4" width="12.6666666666667" style="92" customWidth="true"/>
    <col min="5" max="16384" width="8.88333333333333" style="92"/>
  </cols>
  <sheetData>
    <row r="2" ht="19.5" customHeight="true" spans="1:4">
      <c r="A2" s="93" t="s">
        <v>365</v>
      </c>
      <c r="B2" s="93"/>
      <c r="C2" s="93"/>
      <c r="D2" s="93"/>
    </row>
    <row r="4" spans="1:4">
      <c r="A4" s="94" t="s">
        <v>69</v>
      </c>
      <c r="B4" s="95" t="s">
        <v>90</v>
      </c>
      <c r="C4" s="95" t="s">
        <v>366</v>
      </c>
      <c r="D4" s="96"/>
    </row>
    <row r="5" spans="1:4">
      <c r="A5" s="94"/>
      <c r="B5" s="95"/>
      <c r="C5" s="95" t="s">
        <v>33</v>
      </c>
      <c r="D5" s="96" t="s">
        <v>34</v>
      </c>
    </row>
    <row r="6" spans="1:4">
      <c r="A6" s="97" t="s">
        <v>367</v>
      </c>
      <c r="B6" s="98" t="s">
        <v>368</v>
      </c>
      <c r="C6" s="98">
        <f>[5]Sheet1!$E3</f>
        <v>47079</v>
      </c>
      <c r="D6" s="99">
        <f>[5]Sheet1!$G3*100</f>
        <v>-39.266225473122</v>
      </c>
    </row>
    <row r="7" spans="1:4">
      <c r="A7" s="100" t="s">
        <v>369</v>
      </c>
      <c r="B7" s="98" t="s">
        <v>368</v>
      </c>
      <c r="C7" s="98">
        <f>[5]Sheet1!$E4</f>
        <v>13247</v>
      </c>
      <c r="D7" s="99">
        <f>[5]Sheet1!$G4*100</f>
        <v>0.860362418151363</v>
      </c>
    </row>
    <row r="8" spans="1:4">
      <c r="A8" s="100" t="s">
        <v>370</v>
      </c>
      <c r="B8" s="98" t="s">
        <v>368</v>
      </c>
      <c r="C8" s="98">
        <f>[5]Sheet1!$E5</f>
        <v>33440</v>
      </c>
      <c r="D8" s="99">
        <f>[5]Sheet1!$G5*100</f>
        <v>-47.734483674841</v>
      </c>
    </row>
    <row r="9" spans="1:4">
      <c r="A9" s="100" t="s">
        <v>371</v>
      </c>
      <c r="B9" s="98" t="s">
        <v>368</v>
      </c>
      <c r="C9" s="98">
        <f>[5]Sheet1!$E6</f>
        <v>392</v>
      </c>
      <c r="D9" s="99">
        <f>[5]Sheet1!$G6*100</f>
        <v>-2.48756218905473</v>
      </c>
    </row>
    <row r="10" spans="1:4">
      <c r="A10" s="101" t="s">
        <v>372</v>
      </c>
      <c r="B10" s="102" t="s">
        <v>368</v>
      </c>
      <c r="C10" s="102">
        <v>5487</v>
      </c>
      <c r="D10" s="103">
        <v>13.8617970533306</v>
      </c>
    </row>
    <row r="11" spans="1:4">
      <c r="A11" s="104" t="s">
        <v>373</v>
      </c>
      <c r="B11" s="102" t="s">
        <v>368</v>
      </c>
      <c r="C11" s="102">
        <v>1973</v>
      </c>
      <c r="D11" s="103">
        <v>6.30387931034482</v>
      </c>
    </row>
    <row r="12" spans="1:4">
      <c r="A12" s="104" t="s">
        <v>374</v>
      </c>
      <c r="B12" s="102" t="s">
        <v>368</v>
      </c>
      <c r="C12" s="102">
        <v>1311</v>
      </c>
      <c r="D12" s="103">
        <v>17.7897574123989</v>
      </c>
    </row>
    <row r="13" spans="1:4">
      <c r="A13" s="104" t="s">
        <v>375</v>
      </c>
      <c r="B13" s="102" t="s">
        <v>368</v>
      </c>
      <c r="C13" s="102">
        <v>1419</v>
      </c>
      <c r="D13" s="103">
        <v>28.4162895927602</v>
      </c>
    </row>
    <row r="14" spans="1:4">
      <c r="A14" s="104" t="s">
        <v>376</v>
      </c>
      <c r="B14" s="102" t="s">
        <v>368</v>
      </c>
      <c r="C14" s="102">
        <v>372</v>
      </c>
      <c r="D14" s="103">
        <v>7.51445086705202</v>
      </c>
    </row>
    <row r="15" spans="1:4">
      <c r="A15" s="104" t="s">
        <v>377</v>
      </c>
      <c r="B15" s="102" t="s">
        <v>368</v>
      </c>
      <c r="C15" s="102">
        <v>412</v>
      </c>
      <c r="D15" s="103">
        <v>3.25814536340852</v>
      </c>
    </row>
    <row r="16" spans="1:4">
      <c r="A16" s="101" t="s">
        <v>378</v>
      </c>
      <c r="B16" s="102" t="s">
        <v>368</v>
      </c>
      <c r="C16" s="102">
        <v>150</v>
      </c>
      <c r="D16" s="103">
        <v>51.5151515151515</v>
      </c>
    </row>
    <row r="17" spans="1:4">
      <c r="A17" s="104" t="s">
        <v>373</v>
      </c>
      <c r="B17" s="102" t="s">
        <v>368</v>
      </c>
      <c r="C17" s="102">
        <v>30</v>
      </c>
      <c r="D17" s="103">
        <v>30.4347826086957</v>
      </c>
    </row>
    <row r="18" spans="1:4">
      <c r="A18" s="104" t="s">
        <v>374</v>
      </c>
      <c r="B18" s="102" t="s">
        <v>368</v>
      </c>
      <c r="C18" s="102">
        <v>57</v>
      </c>
      <c r="D18" s="103">
        <v>128</v>
      </c>
    </row>
    <row r="19" spans="1:4">
      <c r="A19" s="104" t="s">
        <v>375</v>
      </c>
      <c r="B19" s="102" t="s">
        <v>368</v>
      </c>
      <c r="C19" s="102">
        <v>43</v>
      </c>
      <c r="D19" s="103">
        <v>26.4705882352941</v>
      </c>
    </row>
    <row r="20" spans="1:4">
      <c r="A20" s="104" t="s">
        <v>376</v>
      </c>
      <c r="B20" s="102" t="s">
        <v>368</v>
      </c>
      <c r="C20" s="102">
        <v>13</v>
      </c>
      <c r="D20" s="103">
        <v>30</v>
      </c>
    </row>
    <row r="21" spans="1:4">
      <c r="A21" s="104" t="s">
        <v>377</v>
      </c>
      <c r="B21" s="102" t="s">
        <v>368</v>
      </c>
      <c r="C21" s="102">
        <v>7</v>
      </c>
      <c r="D21" s="103">
        <v>0</v>
      </c>
    </row>
    <row r="22" spans="1:1">
      <c r="A22" s="92" t="s">
        <v>379</v>
      </c>
    </row>
  </sheetData>
  <mergeCells count="4">
    <mergeCell ref="A2:D2"/>
    <mergeCell ref="C4:D4"/>
    <mergeCell ref="A4:A5"/>
    <mergeCell ref="B4:B5"/>
  </mergeCells>
  <pageMargins left="0.7" right="0.7" top="0.75" bottom="0.75" header="0.3" footer="0.3"/>
  <pageSetup paperSize="9" orientation="portrait" horizontalDpi="600" verticalDpi="600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0"/>
  <sheetViews>
    <sheetView workbookViewId="0">
      <selection activeCell="V24" sqref="V24"/>
    </sheetView>
  </sheetViews>
  <sheetFormatPr defaultColWidth="9" defaultRowHeight="13.5"/>
  <cols>
    <col min="1" max="1" width="15.75" style="68" customWidth="true"/>
    <col min="2" max="17" width="12.625" style="68" customWidth="true"/>
    <col min="18" max="18" width="9" style="68"/>
    <col min="19" max="19" width="12.625" style="68"/>
    <col min="20" max="16384" width="9" style="68"/>
  </cols>
  <sheetData>
    <row r="1" s="68" customFormat="true" ht="30" customHeight="true" spans="1:17">
      <c r="A1" s="69" t="s">
        <v>380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88"/>
    </row>
    <row r="2" s="68" customFormat="true" ht="15" customHeight="true" spans="1:17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85"/>
      <c r="O2" s="85"/>
      <c r="P2" s="85"/>
      <c r="Q2" s="89"/>
    </row>
    <row r="3" s="68" customFormat="true" ht="24" customHeight="true" spans="1:17">
      <c r="A3" s="71" t="s">
        <v>381</v>
      </c>
      <c r="B3" s="71" t="s">
        <v>6</v>
      </c>
      <c r="C3" s="71"/>
      <c r="D3" s="71"/>
      <c r="E3" s="71"/>
      <c r="F3" s="71" t="s">
        <v>382</v>
      </c>
      <c r="G3" s="71"/>
      <c r="H3" s="71"/>
      <c r="I3" s="71"/>
      <c r="J3" s="71" t="s">
        <v>383</v>
      </c>
      <c r="K3" s="71"/>
      <c r="L3" s="71"/>
      <c r="M3" s="71"/>
      <c r="N3" s="71" t="s">
        <v>384</v>
      </c>
      <c r="O3" s="71"/>
      <c r="P3" s="71"/>
      <c r="Q3" s="71"/>
    </row>
    <row r="4" s="68" customFormat="true" ht="37" customHeight="true" spans="1:17">
      <c r="A4" s="71"/>
      <c r="B4" s="72" t="s">
        <v>385</v>
      </c>
      <c r="C4" s="73" t="s">
        <v>386</v>
      </c>
      <c r="D4" s="72" t="s">
        <v>387</v>
      </c>
      <c r="E4" s="73" t="s">
        <v>386</v>
      </c>
      <c r="F4" s="72" t="s">
        <v>385</v>
      </c>
      <c r="G4" s="73" t="s">
        <v>386</v>
      </c>
      <c r="H4" s="72" t="s">
        <v>387</v>
      </c>
      <c r="I4" s="73" t="s">
        <v>386</v>
      </c>
      <c r="J4" s="72" t="s">
        <v>385</v>
      </c>
      <c r="K4" s="73" t="s">
        <v>386</v>
      </c>
      <c r="L4" s="72" t="s">
        <v>387</v>
      </c>
      <c r="M4" s="73" t="s">
        <v>386</v>
      </c>
      <c r="N4" s="72" t="s">
        <v>385</v>
      </c>
      <c r="O4" s="73" t="s">
        <v>386</v>
      </c>
      <c r="P4" s="72" t="s">
        <v>387</v>
      </c>
      <c r="Q4" s="73" t="s">
        <v>386</v>
      </c>
    </row>
    <row r="5" s="68" customFormat="true" ht="24" customHeight="true" spans="1:17">
      <c r="A5" s="71" t="s">
        <v>388</v>
      </c>
      <c r="B5" s="74">
        <v>2230.7188</v>
      </c>
      <c r="C5" s="74" t="s">
        <v>389</v>
      </c>
      <c r="D5" s="75">
        <v>4.4</v>
      </c>
      <c r="E5" s="74" t="s">
        <v>389</v>
      </c>
      <c r="F5" s="74">
        <v>180.545892942385</v>
      </c>
      <c r="G5" s="74" t="s">
        <v>389</v>
      </c>
      <c r="H5" s="81">
        <v>3.7</v>
      </c>
      <c r="I5" s="74" t="s">
        <v>389</v>
      </c>
      <c r="J5" s="83">
        <v>876.810601496979</v>
      </c>
      <c r="K5" s="74" t="s">
        <v>389</v>
      </c>
      <c r="L5" s="81">
        <v>3.6</v>
      </c>
      <c r="M5" s="74" t="s">
        <v>389</v>
      </c>
      <c r="N5" s="83">
        <v>1173.36230556064</v>
      </c>
      <c r="O5" s="74" t="s">
        <v>389</v>
      </c>
      <c r="P5" s="86">
        <v>5.1</v>
      </c>
      <c r="Q5" s="74" t="s">
        <v>389</v>
      </c>
    </row>
    <row r="6" s="68" customFormat="true" ht="24" customHeight="true" spans="1:17">
      <c r="A6" s="71" t="s">
        <v>390</v>
      </c>
      <c r="B6" s="74">
        <v>382.946432825241</v>
      </c>
      <c r="C6" s="76">
        <f>RANK(B6,$B$6:$B$18)</f>
        <v>1</v>
      </c>
      <c r="D6" s="75">
        <v>5.2</v>
      </c>
      <c r="E6" s="76">
        <f>RANK(D6,$D$6:$D$18)</f>
        <v>3</v>
      </c>
      <c r="F6" s="74">
        <v>2.43252405219626</v>
      </c>
      <c r="G6" s="76">
        <f>RANK(F6,$F$6:$F$17)</f>
        <v>11</v>
      </c>
      <c r="H6" s="81">
        <v>2.1</v>
      </c>
      <c r="I6" s="76">
        <f>RANK(H6,$H$6:$H$17)</f>
        <v>12</v>
      </c>
      <c r="J6" s="83">
        <v>58.6003577689344</v>
      </c>
      <c r="K6" s="84">
        <f>RANK(J6,$J$6:$J$18)</f>
        <v>10</v>
      </c>
      <c r="L6" s="81">
        <v>-4.9</v>
      </c>
      <c r="M6" s="76">
        <f>RANK(L6,$L$6:$L$18)</f>
        <v>11</v>
      </c>
      <c r="N6" s="83">
        <v>321.913551004111</v>
      </c>
      <c r="O6" s="84">
        <f>RANK(N6,$N$6:$N$18)</f>
        <v>1</v>
      </c>
      <c r="P6" s="86">
        <v>7</v>
      </c>
      <c r="Q6" s="76">
        <f>RANK(P6,$P$6:$P$18)</f>
        <v>1</v>
      </c>
    </row>
    <row r="7" s="68" customFormat="true" ht="24" customHeight="true" spans="1:17">
      <c r="A7" s="71" t="s">
        <v>391</v>
      </c>
      <c r="B7" s="74">
        <v>140.11497364136</v>
      </c>
      <c r="C7" s="76">
        <f t="shared" ref="C7:C18" si="0">RANK(B7,$B$6:$B$18)</f>
        <v>10</v>
      </c>
      <c r="D7" s="77">
        <v>-2</v>
      </c>
      <c r="E7" s="76">
        <f t="shared" ref="E7:E18" si="1">RANK(D7,$D$6:$D$18)</f>
        <v>12</v>
      </c>
      <c r="F7" s="74">
        <v>4.48327211744623</v>
      </c>
      <c r="G7" s="76">
        <f t="shared" ref="G7:G17" si="2">RANK(F7,$F$6:$F$17)</f>
        <v>9</v>
      </c>
      <c r="H7" s="82">
        <v>2.2</v>
      </c>
      <c r="I7" s="76">
        <f t="shared" ref="I7:I17" si="3">RANK(H7,$H$6:$H$17)</f>
        <v>11</v>
      </c>
      <c r="J7" s="83">
        <v>78.5371631266668</v>
      </c>
      <c r="K7" s="84">
        <f t="shared" ref="K7:K18" si="4">RANK(J7,$J$6:$J$18)</f>
        <v>5</v>
      </c>
      <c r="L7" s="81">
        <v>-3.4</v>
      </c>
      <c r="M7" s="76">
        <f t="shared" ref="M7:M18" si="5">RANK(L7,$L$6:$L$18)</f>
        <v>10</v>
      </c>
      <c r="N7" s="83">
        <v>57.0945383972473</v>
      </c>
      <c r="O7" s="84">
        <f t="shared" ref="O7:O18" si="6">RANK(N7,$N$6:$N$18)</f>
        <v>10</v>
      </c>
      <c r="P7" s="86">
        <v>1.4</v>
      </c>
      <c r="Q7" s="76">
        <f t="shared" ref="Q7:Q18" si="7">RANK(P7,$P$6:$P$18)</f>
        <v>13</v>
      </c>
    </row>
    <row r="8" s="68" customFormat="true" ht="24" customHeight="true" spans="1:17">
      <c r="A8" s="71" t="s">
        <v>392</v>
      </c>
      <c r="B8" s="74">
        <v>88.0424525402049</v>
      </c>
      <c r="C8" s="76">
        <f t="shared" si="0"/>
        <v>11</v>
      </c>
      <c r="D8" s="77">
        <v>1.9</v>
      </c>
      <c r="E8" s="76">
        <f t="shared" si="1"/>
        <v>11</v>
      </c>
      <c r="F8" s="74">
        <v>15.2251163102117</v>
      </c>
      <c r="G8" s="76">
        <f t="shared" si="2"/>
        <v>7</v>
      </c>
      <c r="H8" s="81">
        <v>3.9</v>
      </c>
      <c r="I8" s="76">
        <f t="shared" si="3"/>
        <v>5</v>
      </c>
      <c r="J8" s="83">
        <v>25.9118742018075</v>
      </c>
      <c r="K8" s="84">
        <f t="shared" si="4"/>
        <v>11</v>
      </c>
      <c r="L8" s="81">
        <v>-6.1</v>
      </c>
      <c r="M8" s="76">
        <f t="shared" si="5"/>
        <v>12</v>
      </c>
      <c r="N8" s="83">
        <v>46.9054620281857</v>
      </c>
      <c r="O8" s="84">
        <f t="shared" si="6"/>
        <v>11</v>
      </c>
      <c r="P8" s="86">
        <v>5</v>
      </c>
      <c r="Q8" s="76">
        <f t="shared" si="7"/>
        <v>6</v>
      </c>
    </row>
    <row r="9" s="68" customFormat="true" ht="24" customHeight="true" spans="1:17">
      <c r="A9" s="71" t="s">
        <v>393</v>
      </c>
      <c r="B9" s="74">
        <v>194.98092929473</v>
      </c>
      <c r="C9" s="76">
        <f t="shared" si="0"/>
        <v>4</v>
      </c>
      <c r="D9" s="77">
        <v>4.9</v>
      </c>
      <c r="E9" s="76">
        <f t="shared" si="1"/>
        <v>6</v>
      </c>
      <c r="F9" s="74">
        <v>25.7501348976703</v>
      </c>
      <c r="G9" s="76">
        <f t="shared" si="2"/>
        <v>3</v>
      </c>
      <c r="H9" s="81">
        <v>4.2</v>
      </c>
      <c r="I9" s="76">
        <f t="shared" si="3"/>
        <v>3</v>
      </c>
      <c r="J9" s="83">
        <v>82.9720988046939</v>
      </c>
      <c r="K9" s="84">
        <f t="shared" si="4"/>
        <v>4</v>
      </c>
      <c r="L9" s="81">
        <v>4.8</v>
      </c>
      <c r="M9" s="76">
        <f t="shared" si="5"/>
        <v>8</v>
      </c>
      <c r="N9" s="83">
        <v>86.2586955923656</v>
      </c>
      <c r="O9" s="84">
        <f t="shared" si="6"/>
        <v>6</v>
      </c>
      <c r="P9" s="86">
        <v>5.6</v>
      </c>
      <c r="Q9" s="76">
        <f t="shared" si="7"/>
        <v>3</v>
      </c>
    </row>
    <row r="10" s="68" customFormat="true" ht="24" customHeight="true" spans="1:17">
      <c r="A10" s="71" t="s">
        <v>394</v>
      </c>
      <c r="B10" s="74">
        <v>195.237980340234</v>
      </c>
      <c r="C10" s="76">
        <f t="shared" si="0"/>
        <v>3</v>
      </c>
      <c r="D10" s="77">
        <v>4.3</v>
      </c>
      <c r="E10" s="76">
        <f t="shared" si="1"/>
        <v>9</v>
      </c>
      <c r="F10" s="74">
        <v>38.0639031595868</v>
      </c>
      <c r="G10" s="76">
        <f t="shared" si="2"/>
        <v>1</v>
      </c>
      <c r="H10" s="81">
        <v>4.1</v>
      </c>
      <c r="I10" s="76">
        <f t="shared" si="3"/>
        <v>4</v>
      </c>
      <c r="J10" s="83">
        <v>61.1526492086535</v>
      </c>
      <c r="K10" s="84">
        <f t="shared" si="4"/>
        <v>8</v>
      </c>
      <c r="L10" s="81">
        <v>3.8</v>
      </c>
      <c r="M10" s="76">
        <f t="shared" si="5"/>
        <v>9</v>
      </c>
      <c r="N10" s="83">
        <v>96.021427971994</v>
      </c>
      <c r="O10" s="84">
        <f t="shared" si="6"/>
        <v>3</v>
      </c>
      <c r="P10" s="86">
        <v>5.5</v>
      </c>
      <c r="Q10" s="76">
        <f t="shared" si="7"/>
        <v>4</v>
      </c>
    </row>
    <row r="11" s="68" customFormat="true" ht="24" customHeight="true" spans="1:17">
      <c r="A11" s="71" t="s">
        <v>395</v>
      </c>
      <c r="B11" s="74">
        <v>186.135927438834</v>
      </c>
      <c r="C11" s="76">
        <f t="shared" si="0"/>
        <v>6</v>
      </c>
      <c r="D11" s="77">
        <v>5.5</v>
      </c>
      <c r="E11" s="76">
        <f t="shared" si="1"/>
        <v>2</v>
      </c>
      <c r="F11" s="74">
        <v>27.9028223012581</v>
      </c>
      <c r="G11" s="76">
        <f t="shared" si="2"/>
        <v>2</v>
      </c>
      <c r="H11" s="81">
        <v>3.8</v>
      </c>
      <c r="I11" s="76">
        <f t="shared" si="3"/>
        <v>6</v>
      </c>
      <c r="J11" s="83">
        <v>67.8180087973915</v>
      </c>
      <c r="K11" s="84">
        <f t="shared" si="4"/>
        <v>6</v>
      </c>
      <c r="L11" s="81">
        <v>5.9</v>
      </c>
      <c r="M11" s="76">
        <f t="shared" si="5"/>
        <v>3</v>
      </c>
      <c r="N11" s="83">
        <v>90.4150963401842</v>
      </c>
      <c r="O11" s="84">
        <f t="shared" si="6"/>
        <v>4</v>
      </c>
      <c r="P11" s="86">
        <v>6.1</v>
      </c>
      <c r="Q11" s="76">
        <f t="shared" si="7"/>
        <v>2</v>
      </c>
    </row>
    <row r="12" s="68" customFormat="true" ht="24" customHeight="true" spans="1:17">
      <c r="A12" s="71" t="s">
        <v>396</v>
      </c>
      <c r="B12" s="74">
        <v>179.767117624357</v>
      </c>
      <c r="C12" s="76">
        <f t="shared" si="0"/>
        <v>7</v>
      </c>
      <c r="D12" s="77">
        <v>4.4</v>
      </c>
      <c r="E12" s="76">
        <f t="shared" si="1"/>
        <v>8</v>
      </c>
      <c r="F12" s="74">
        <v>23.2568312619522</v>
      </c>
      <c r="G12" s="76">
        <f t="shared" si="2"/>
        <v>4</v>
      </c>
      <c r="H12" s="81">
        <v>4.3</v>
      </c>
      <c r="I12" s="76">
        <f t="shared" si="3"/>
        <v>2</v>
      </c>
      <c r="J12" s="83">
        <v>67.0939661185999</v>
      </c>
      <c r="K12" s="84">
        <f t="shared" si="4"/>
        <v>7</v>
      </c>
      <c r="L12" s="81">
        <v>5.3</v>
      </c>
      <c r="M12" s="76">
        <f t="shared" si="5"/>
        <v>5</v>
      </c>
      <c r="N12" s="83">
        <v>89.4163202438045</v>
      </c>
      <c r="O12" s="84">
        <f t="shared" si="6"/>
        <v>5</v>
      </c>
      <c r="P12" s="86">
        <v>3.2</v>
      </c>
      <c r="Q12" s="76">
        <f t="shared" si="7"/>
        <v>10</v>
      </c>
    </row>
    <row r="13" s="68" customFormat="true" ht="24" customHeight="true" spans="1:17">
      <c r="A13" s="71" t="s">
        <v>397</v>
      </c>
      <c r="B13" s="74">
        <v>230.244854134461</v>
      </c>
      <c r="C13" s="76">
        <f t="shared" si="0"/>
        <v>2</v>
      </c>
      <c r="D13" s="77">
        <v>4.3</v>
      </c>
      <c r="E13" s="76">
        <f t="shared" si="1"/>
        <v>9</v>
      </c>
      <c r="F13" s="74">
        <v>17.8806383018688</v>
      </c>
      <c r="G13" s="76">
        <f t="shared" si="2"/>
        <v>5</v>
      </c>
      <c r="H13" s="81">
        <v>3.8</v>
      </c>
      <c r="I13" s="76">
        <f t="shared" si="3"/>
        <v>6</v>
      </c>
      <c r="J13" s="83">
        <v>97.3474919732253</v>
      </c>
      <c r="K13" s="84">
        <f t="shared" si="4"/>
        <v>3</v>
      </c>
      <c r="L13" s="81">
        <v>5.1</v>
      </c>
      <c r="M13" s="76">
        <f t="shared" si="5"/>
        <v>6</v>
      </c>
      <c r="N13" s="83">
        <v>115.016723859367</v>
      </c>
      <c r="O13" s="84">
        <f t="shared" si="6"/>
        <v>2</v>
      </c>
      <c r="P13" s="86">
        <v>3.8</v>
      </c>
      <c r="Q13" s="76">
        <f t="shared" si="7"/>
        <v>9</v>
      </c>
    </row>
    <row r="14" s="68" customFormat="true" ht="24" customHeight="true" spans="1:17">
      <c r="A14" s="71" t="s">
        <v>398</v>
      </c>
      <c r="B14" s="74">
        <v>155.266975472377</v>
      </c>
      <c r="C14" s="76">
        <f t="shared" si="0"/>
        <v>9</v>
      </c>
      <c r="D14" s="77">
        <v>4.7</v>
      </c>
      <c r="E14" s="76">
        <f t="shared" si="1"/>
        <v>7</v>
      </c>
      <c r="F14" s="74">
        <v>17.7128198005241</v>
      </c>
      <c r="G14" s="76">
        <f t="shared" si="2"/>
        <v>6</v>
      </c>
      <c r="H14" s="81">
        <v>3</v>
      </c>
      <c r="I14" s="76">
        <f t="shared" si="3"/>
        <v>8</v>
      </c>
      <c r="J14" s="83">
        <v>59.2173043629415</v>
      </c>
      <c r="K14" s="84">
        <f t="shared" si="4"/>
        <v>9</v>
      </c>
      <c r="L14" s="81">
        <v>5.5</v>
      </c>
      <c r="M14" s="76">
        <f t="shared" si="5"/>
        <v>4</v>
      </c>
      <c r="N14" s="83">
        <v>78.336851308911</v>
      </c>
      <c r="O14" s="84">
        <f t="shared" si="6"/>
        <v>8</v>
      </c>
      <c r="P14" s="87">
        <v>4.7</v>
      </c>
      <c r="Q14" s="76">
        <f t="shared" si="7"/>
        <v>7</v>
      </c>
    </row>
    <row r="15" s="68" customFormat="true" ht="24" customHeight="true" spans="1:17">
      <c r="A15" s="71" t="s">
        <v>399</v>
      </c>
      <c r="B15" s="74">
        <v>194.178582313747</v>
      </c>
      <c r="C15" s="76">
        <f t="shared" si="0"/>
        <v>5</v>
      </c>
      <c r="D15" s="75">
        <v>5.2</v>
      </c>
      <c r="E15" s="76">
        <f t="shared" si="1"/>
        <v>3</v>
      </c>
      <c r="F15" s="74">
        <v>2.7753245275198</v>
      </c>
      <c r="G15" s="76">
        <f t="shared" si="2"/>
        <v>10</v>
      </c>
      <c r="H15" s="81">
        <v>2.6</v>
      </c>
      <c r="I15" s="76">
        <f t="shared" si="3"/>
        <v>9</v>
      </c>
      <c r="J15" s="83">
        <v>111.657113593126</v>
      </c>
      <c r="K15" s="84">
        <f t="shared" si="4"/>
        <v>2</v>
      </c>
      <c r="L15" s="81">
        <v>7.8</v>
      </c>
      <c r="M15" s="76">
        <f t="shared" si="5"/>
        <v>2</v>
      </c>
      <c r="N15" s="83">
        <v>79.7461441931016</v>
      </c>
      <c r="O15" s="84">
        <f t="shared" si="6"/>
        <v>7</v>
      </c>
      <c r="P15" s="87">
        <v>2.5</v>
      </c>
      <c r="Q15" s="76">
        <f t="shared" si="7"/>
        <v>12</v>
      </c>
    </row>
    <row r="16" s="68" customFormat="true" ht="24" customHeight="true" spans="1:17">
      <c r="A16" s="71" t="s">
        <v>400</v>
      </c>
      <c r="B16" s="74">
        <v>72.4925129656663</v>
      </c>
      <c r="C16" s="76">
        <f t="shared" si="0"/>
        <v>12</v>
      </c>
      <c r="D16" s="75">
        <v>5</v>
      </c>
      <c r="E16" s="76">
        <f t="shared" si="1"/>
        <v>5</v>
      </c>
      <c r="F16" s="74">
        <v>0.0922073758045642</v>
      </c>
      <c r="G16" s="76">
        <f t="shared" si="2"/>
        <v>12</v>
      </c>
      <c r="H16" s="81">
        <v>2.5</v>
      </c>
      <c r="I16" s="76">
        <f t="shared" si="3"/>
        <v>10</v>
      </c>
      <c r="J16" s="83">
        <v>4.5748309934361</v>
      </c>
      <c r="K16" s="84">
        <f t="shared" si="4"/>
        <v>13</v>
      </c>
      <c r="L16" s="81">
        <v>5</v>
      </c>
      <c r="M16" s="76">
        <f t="shared" si="5"/>
        <v>7</v>
      </c>
      <c r="N16" s="83">
        <v>67.8254745964257</v>
      </c>
      <c r="O16" s="84">
        <f t="shared" si="6"/>
        <v>9</v>
      </c>
      <c r="P16" s="86">
        <v>5.2</v>
      </c>
      <c r="Q16" s="76">
        <f t="shared" si="7"/>
        <v>5</v>
      </c>
    </row>
    <row r="17" s="68" customFormat="true" ht="24" customHeight="true" spans="1:17">
      <c r="A17" s="71" t="s">
        <v>401</v>
      </c>
      <c r="B17" s="74">
        <v>41.7212008571487</v>
      </c>
      <c r="C17" s="76">
        <f t="shared" si="0"/>
        <v>13</v>
      </c>
      <c r="D17" s="78">
        <v>-5.1</v>
      </c>
      <c r="E17" s="76">
        <f t="shared" si="1"/>
        <v>13</v>
      </c>
      <c r="F17" s="74">
        <v>4.9702988363458</v>
      </c>
      <c r="G17" s="76">
        <f t="shared" si="2"/>
        <v>8</v>
      </c>
      <c r="H17" s="81">
        <v>4.5</v>
      </c>
      <c r="I17" s="76">
        <f t="shared" si="3"/>
        <v>1</v>
      </c>
      <c r="J17" s="83">
        <v>19.0886849768559</v>
      </c>
      <c r="K17" s="84">
        <f t="shared" si="4"/>
        <v>12</v>
      </c>
      <c r="L17" s="81">
        <v>-10.1</v>
      </c>
      <c r="M17" s="76">
        <f t="shared" si="5"/>
        <v>13</v>
      </c>
      <c r="N17" s="83">
        <v>17.662217043947</v>
      </c>
      <c r="O17" s="84">
        <f t="shared" si="6"/>
        <v>13</v>
      </c>
      <c r="P17" s="86">
        <v>3.2</v>
      </c>
      <c r="Q17" s="76">
        <f t="shared" si="7"/>
        <v>10</v>
      </c>
    </row>
    <row r="18" s="68" customFormat="true" ht="24" customHeight="true" spans="1:17">
      <c r="A18" s="71" t="s">
        <v>402</v>
      </c>
      <c r="B18" s="74">
        <v>169.588866396717</v>
      </c>
      <c r="C18" s="76">
        <f t="shared" si="0"/>
        <v>8</v>
      </c>
      <c r="D18" s="78">
        <v>6.1</v>
      </c>
      <c r="E18" s="76">
        <f t="shared" si="1"/>
        <v>1</v>
      </c>
      <c r="F18" s="78" t="s">
        <v>403</v>
      </c>
      <c r="G18" s="78" t="s">
        <v>403</v>
      </c>
      <c r="H18" s="78" t="s">
        <v>403</v>
      </c>
      <c r="I18" s="78" t="s">
        <v>403</v>
      </c>
      <c r="J18" s="83">
        <v>142.839057570646</v>
      </c>
      <c r="K18" s="84">
        <f t="shared" si="4"/>
        <v>1</v>
      </c>
      <c r="L18" s="81">
        <v>8.1</v>
      </c>
      <c r="M18" s="76">
        <f t="shared" si="5"/>
        <v>1</v>
      </c>
      <c r="N18" s="83">
        <v>26.749808826071</v>
      </c>
      <c r="O18" s="84">
        <f t="shared" si="6"/>
        <v>12</v>
      </c>
      <c r="P18" s="86">
        <v>3.9</v>
      </c>
      <c r="Q18" s="76">
        <f t="shared" si="7"/>
        <v>8</v>
      </c>
    </row>
    <row r="19" s="68" customFormat="true" ht="15.75" spans="1:17">
      <c r="A19" s="79"/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90"/>
    </row>
    <row r="20" s="68" customFormat="true" ht="15.75" spans="1:17">
      <c r="A20" s="80"/>
      <c r="B20" s="80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91"/>
    </row>
  </sheetData>
  <mergeCells count="8">
    <mergeCell ref="A1:P1"/>
    <mergeCell ref="N2:P2"/>
    <mergeCell ref="B3:E3"/>
    <mergeCell ref="F3:I3"/>
    <mergeCell ref="J3:M3"/>
    <mergeCell ref="N3:Q3"/>
    <mergeCell ref="A20:P20"/>
    <mergeCell ref="A3:A4"/>
  </mergeCells>
  <pageMargins left="0.7" right="0.7" top="0.75" bottom="0.75" header="0.3" footer="0.3"/>
  <pageSetup paperSize="9" orientation="landscape" horizontalDpi="600" verticalDpi="600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AT45"/>
  <sheetViews>
    <sheetView tabSelected="1" zoomScale="85" zoomScaleNormal="85" workbookViewId="0">
      <pane xSplit="1" topLeftCell="B1" activePane="topRight" state="frozen"/>
      <selection/>
      <selection pane="topRight" activeCell="AT14" sqref="AT14"/>
    </sheetView>
  </sheetViews>
  <sheetFormatPr defaultColWidth="8" defaultRowHeight="15.75"/>
  <cols>
    <col min="1" max="1" width="15" style="4" customWidth="true"/>
    <col min="2" max="3" width="12" style="4" customWidth="true"/>
    <col min="4" max="4" width="11.2166666666667" style="4" customWidth="true"/>
    <col min="5" max="9" width="11.3333333333333" style="4" customWidth="true"/>
    <col min="10" max="11" width="12.8833333333333" style="5" customWidth="true"/>
    <col min="12" max="13" width="9.775" style="6" customWidth="true"/>
    <col min="14" max="14" width="11.2166666666667" style="6" customWidth="true"/>
    <col min="15" max="15" width="10.8833333333333" style="6" customWidth="true"/>
    <col min="16" max="16" width="13.925" style="7" customWidth="true"/>
    <col min="17" max="17" width="11.2166666666667" style="7" customWidth="true"/>
    <col min="18" max="18" width="10.1083333333333" style="6" customWidth="true"/>
    <col min="19" max="19" width="9.10833333333333" style="6" customWidth="true"/>
    <col min="20" max="21" width="12.6666666666667" style="7" customWidth="true"/>
    <col min="22" max="22" width="11.7583333333333" style="6" customWidth="true"/>
    <col min="23" max="23" width="7.44166666666667" style="6" customWidth="true"/>
    <col min="24" max="25" width="12.3333333333333" style="7" customWidth="true"/>
    <col min="26" max="26" width="8.55833333333333" style="8" customWidth="true"/>
    <col min="27" max="27" width="8.44166666666667" style="8" customWidth="true"/>
    <col min="28" max="28" width="11.775" style="8" customWidth="true"/>
    <col min="29" max="29" width="11.4416666666667" style="8" customWidth="true"/>
    <col min="30" max="30" width="12.8833333333333" style="8" customWidth="true"/>
    <col min="31" max="31" width="14.5583333333333" style="8" customWidth="true"/>
    <col min="32" max="33" width="12.6666666666667" style="8" customWidth="true"/>
    <col min="34" max="34" width="12.3333333333333" style="8" customWidth="true"/>
    <col min="35" max="35" width="10.5583333333333" style="8" customWidth="true"/>
    <col min="36" max="37" width="10.775" customWidth="true"/>
    <col min="38" max="38" width="10.2166666666667" customWidth="true"/>
    <col min="39" max="39" width="10" customWidth="true"/>
    <col min="40" max="41" width="10.775" customWidth="true"/>
    <col min="42" max="42" width="10.8833333333333" customWidth="true"/>
    <col min="43" max="43" width="10.4416666666667" customWidth="true"/>
    <col min="44" max="44" width="11.2166666666667" customWidth="true"/>
    <col min="45" max="45" width="14.3333333333333" customWidth="true"/>
  </cols>
  <sheetData>
    <row r="1" ht="28" customHeight="true"/>
    <row r="2" ht="33.05" customHeight="true" spans="1:45">
      <c r="A2" s="9" t="s">
        <v>404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</row>
    <row r="3" s="1" customFormat="true" ht="26.2" customHeight="true" spans="1:46">
      <c r="A3" s="10"/>
      <c r="B3" s="11" t="s">
        <v>405</v>
      </c>
      <c r="C3" s="11"/>
      <c r="D3" s="11"/>
      <c r="E3" s="11"/>
      <c r="F3" s="22" t="s">
        <v>406</v>
      </c>
      <c r="G3" s="23"/>
      <c r="H3" s="23"/>
      <c r="I3" s="26"/>
      <c r="J3" s="27" t="s">
        <v>407</v>
      </c>
      <c r="K3" s="27"/>
      <c r="L3" s="11" t="s">
        <v>43</v>
      </c>
      <c r="M3" s="31"/>
      <c r="N3" s="32"/>
      <c r="O3" s="33"/>
      <c r="P3" s="11" t="s">
        <v>50</v>
      </c>
      <c r="Q3" s="11"/>
      <c r="R3" s="11"/>
      <c r="S3" s="11"/>
      <c r="T3" s="11" t="s">
        <v>408</v>
      </c>
      <c r="U3" s="11"/>
      <c r="V3" s="11"/>
      <c r="W3" s="11"/>
      <c r="X3" s="11" t="s">
        <v>409</v>
      </c>
      <c r="Y3" s="11"/>
      <c r="Z3" s="11"/>
      <c r="AA3" s="11"/>
      <c r="AB3" s="22" t="s">
        <v>47</v>
      </c>
      <c r="AC3" s="23"/>
      <c r="AD3" s="23"/>
      <c r="AE3" s="26"/>
      <c r="AF3" s="22" t="s">
        <v>410</v>
      </c>
      <c r="AG3" s="23"/>
      <c r="AH3" s="23"/>
      <c r="AI3" s="26"/>
      <c r="AJ3" s="54" t="s">
        <v>64</v>
      </c>
      <c r="AK3" s="54"/>
      <c r="AL3" s="54"/>
      <c r="AM3" s="54"/>
      <c r="AN3" s="54" t="s">
        <v>65</v>
      </c>
      <c r="AO3" s="54"/>
      <c r="AP3" s="54"/>
      <c r="AQ3" s="54"/>
      <c r="AR3" s="22" t="s">
        <v>411</v>
      </c>
      <c r="AS3" s="26"/>
      <c r="AT3" s="66"/>
    </row>
    <row r="4" s="2" customFormat="true" ht="32.75" customHeight="true" spans="1:46">
      <c r="A4" s="10"/>
      <c r="B4" s="11"/>
      <c r="C4" s="11"/>
      <c r="D4" s="11"/>
      <c r="E4" s="11"/>
      <c r="F4" s="24"/>
      <c r="G4" s="25"/>
      <c r="H4" s="25"/>
      <c r="I4" s="28"/>
      <c r="J4" s="27"/>
      <c r="K4" s="27"/>
      <c r="L4" s="11"/>
      <c r="M4" s="31"/>
      <c r="N4" s="31" t="s">
        <v>412</v>
      </c>
      <c r="O4" s="34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24"/>
      <c r="AC4" s="25"/>
      <c r="AD4" s="25"/>
      <c r="AE4" s="28"/>
      <c r="AF4" s="24"/>
      <c r="AG4" s="25"/>
      <c r="AH4" s="25"/>
      <c r="AI4" s="28"/>
      <c r="AJ4" s="54"/>
      <c r="AK4" s="54"/>
      <c r="AL4" s="54"/>
      <c r="AM4" s="54"/>
      <c r="AN4" s="54"/>
      <c r="AO4" s="54"/>
      <c r="AP4" s="54"/>
      <c r="AQ4" s="54"/>
      <c r="AR4" s="24"/>
      <c r="AS4" s="28"/>
      <c r="AT4" s="67"/>
    </row>
    <row r="5" s="2" customFormat="true" ht="54" customHeight="true" spans="1:45">
      <c r="A5" s="12"/>
      <c r="B5" s="13" t="s">
        <v>256</v>
      </c>
      <c r="C5" s="14" t="s">
        <v>386</v>
      </c>
      <c r="D5" s="14" t="s">
        <v>34</v>
      </c>
      <c r="E5" s="14" t="s">
        <v>386</v>
      </c>
      <c r="F5" s="13" t="s">
        <v>256</v>
      </c>
      <c r="G5" s="14" t="s">
        <v>386</v>
      </c>
      <c r="H5" s="14" t="s">
        <v>34</v>
      </c>
      <c r="I5" s="14" t="s">
        <v>386</v>
      </c>
      <c r="J5" s="14" t="s">
        <v>413</v>
      </c>
      <c r="K5" s="14" t="s">
        <v>386</v>
      </c>
      <c r="L5" s="14" t="s">
        <v>34</v>
      </c>
      <c r="M5" s="14" t="s">
        <v>386</v>
      </c>
      <c r="N5" s="35" t="s">
        <v>247</v>
      </c>
      <c r="O5" s="35" t="s">
        <v>386</v>
      </c>
      <c r="P5" s="13" t="s">
        <v>256</v>
      </c>
      <c r="Q5" s="14" t="s">
        <v>386</v>
      </c>
      <c r="R5" s="14" t="s">
        <v>34</v>
      </c>
      <c r="S5" s="14" t="s">
        <v>386</v>
      </c>
      <c r="T5" s="36" t="s">
        <v>256</v>
      </c>
      <c r="U5" s="27" t="s">
        <v>386</v>
      </c>
      <c r="V5" s="27" t="s">
        <v>34</v>
      </c>
      <c r="W5" s="27" t="s">
        <v>386</v>
      </c>
      <c r="X5" s="36" t="s">
        <v>256</v>
      </c>
      <c r="Y5" s="27" t="s">
        <v>386</v>
      </c>
      <c r="Z5" s="27" t="s">
        <v>34</v>
      </c>
      <c r="AA5" s="43" t="s">
        <v>386</v>
      </c>
      <c r="AB5" s="13" t="s">
        <v>414</v>
      </c>
      <c r="AC5" s="49" t="s">
        <v>386</v>
      </c>
      <c r="AD5" s="14" t="s">
        <v>34</v>
      </c>
      <c r="AE5" s="49" t="s">
        <v>386</v>
      </c>
      <c r="AF5" s="13" t="s">
        <v>256</v>
      </c>
      <c r="AG5" s="49" t="s">
        <v>386</v>
      </c>
      <c r="AH5" s="14" t="s">
        <v>34</v>
      </c>
      <c r="AI5" s="49" t="s">
        <v>386</v>
      </c>
      <c r="AJ5" s="55" t="s">
        <v>415</v>
      </c>
      <c r="AK5" s="59" t="s">
        <v>416</v>
      </c>
      <c r="AL5" s="60" t="s">
        <v>417</v>
      </c>
      <c r="AM5" s="59" t="s">
        <v>416</v>
      </c>
      <c r="AN5" s="61" t="s">
        <v>415</v>
      </c>
      <c r="AO5" s="59" t="s">
        <v>416</v>
      </c>
      <c r="AP5" s="60" t="s">
        <v>417</v>
      </c>
      <c r="AQ5" s="65" t="s">
        <v>416</v>
      </c>
      <c r="AR5" s="27" t="s">
        <v>418</v>
      </c>
      <c r="AS5" s="27" t="s">
        <v>419</v>
      </c>
    </row>
    <row r="6" s="3" customFormat="true" ht="50" customHeight="true" spans="1:45">
      <c r="A6" s="15" t="s">
        <v>388</v>
      </c>
      <c r="B6" s="16">
        <v>317.2867</v>
      </c>
      <c r="C6" s="17" t="s">
        <v>41</v>
      </c>
      <c r="D6" s="17">
        <v>3.8</v>
      </c>
      <c r="E6" s="17" t="s">
        <v>41</v>
      </c>
      <c r="F6" s="16">
        <v>199.23877</v>
      </c>
      <c r="G6" s="17" t="s">
        <v>41</v>
      </c>
      <c r="H6" s="17">
        <v>17.81</v>
      </c>
      <c r="I6" s="17" t="s">
        <v>41</v>
      </c>
      <c r="J6" s="17">
        <f>[1]Sheet1!$G5</f>
        <v>3.6</v>
      </c>
      <c r="K6" s="17" t="s">
        <v>41</v>
      </c>
      <c r="L6" s="17">
        <v>-0.2</v>
      </c>
      <c r="M6" s="17" t="s">
        <v>41</v>
      </c>
      <c r="N6" s="17">
        <f>'[11]3'!$E6</f>
        <v>-1.7</v>
      </c>
      <c r="O6" s="17" t="s">
        <v>41</v>
      </c>
      <c r="P6" s="16">
        <f>[2]Sheet1!$B5/10000</f>
        <v>970.121956331929</v>
      </c>
      <c r="Q6" s="17" t="s">
        <v>41</v>
      </c>
      <c r="R6" s="17">
        <f>[2]Sheet1!$C5</f>
        <v>10.5</v>
      </c>
      <c r="S6" s="17" t="s">
        <v>41</v>
      </c>
      <c r="T6" s="37">
        <f>[8]Sheet1!$C3</f>
        <v>100.9958</v>
      </c>
      <c r="U6" s="40" t="s">
        <v>41</v>
      </c>
      <c r="V6" s="40">
        <f>[8]Sheet1!$D3</f>
        <v>8.9394465645973</v>
      </c>
      <c r="W6" s="40" t="s">
        <v>41</v>
      </c>
      <c r="X6" s="40">
        <f>[8]Sheet1!$F3</f>
        <v>66.9019</v>
      </c>
      <c r="Y6" s="40" t="s">
        <v>41</v>
      </c>
      <c r="Z6" s="40">
        <f>[8]Sheet1!$G3</f>
        <v>9.27165730506833</v>
      </c>
      <c r="AA6" s="44" t="s">
        <v>41</v>
      </c>
      <c r="AB6" s="45">
        <f>'[15]1'!$C4</f>
        <v>152.7063</v>
      </c>
      <c r="AC6" s="50" t="s">
        <v>41</v>
      </c>
      <c r="AD6" s="50">
        <f>'[15]1'!$E4</f>
        <v>-9.60535218421042</v>
      </c>
      <c r="AE6" s="50" t="s">
        <v>41</v>
      </c>
      <c r="AF6" s="45">
        <v>283.34</v>
      </c>
      <c r="AG6" s="50" t="s">
        <v>41</v>
      </c>
      <c r="AH6" s="50">
        <v>7.5</v>
      </c>
      <c r="AI6" s="50" t="s">
        <v>41</v>
      </c>
      <c r="AJ6" s="56">
        <f>[9]县市区!$E4</f>
        <v>21401.8934365688</v>
      </c>
      <c r="AK6" s="62" t="s">
        <v>41</v>
      </c>
      <c r="AL6" s="63">
        <f>[9]县市区!$G4</f>
        <v>5.3</v>
      </c>
      <c r="AM6" s="62" t="s">
        <v>41</v>
      </c>
      <c r="AN6" s="56">
        <f>[9]县市区!$H$4</f>
        <v>12175.2130415444</v>
      </c>
      <c r="AO6" s="62" t="s">
        <v>41</v>
      </c>
      <c r="AP6" s="63">
        <f>[9]县市区!$J4</f>
        <v>7.5</v>
      </c>
      <c r="AQ6" s="62" t="s">
        <v>41</v>
      </c>
      <c r="AR6" s="56">
        <v>150</v>
      </c>
      <c r="AS6" s="56">
        <v>30</v>
      </c>
    </row>
    <row r="7" s="2" customFormat="true" ht="50" customHeight="true" spans="1:45">
      <c r="A7" s="18" t="s">
        <v>390</v>
      </c>
      <c r="B7" s="19">
        <v>4.4198</v>
      </c>
      <c r="C7" s="18">
        <v>11</v>
      </c>
      <c r="D7" s="20">
        <v>2.4</v>
      </c>
      <c r="E7" s="18">
        <v>11</v>
      </c>
      <c r="F7" s="19">
        <v>29.02991</v>
      </c>
      <c r="G7" s="18">
        <f>RANK(F7,$F$7:$F$19,0)</f>
        <v>2</v>
      </c>
      <c r="H7" s="20">
        <v>21.19</v>
      </c>
      <c r="I7" s="18">
        <f>RANK(H7,$H$7:$H$19,0)</f>
        <v>5</v>
      </c>
      <c r="J7" s="20">
        <f>[1]Sheet1!$G6</f>
        <v>-10.4</v>
      </c>
      <c r="K7" s="29">
        <f>RANK(J7,$J$7:$J$19,0)</f>
        <v>12</v>
      </c>
      <c r="L7" s="20">
        <v>8.9</v>
      </c>
      <c r="M7" s="29">
        <f>RANK(L7,$L$7:$L$19,0)</f>
        <v>4</v>
      </c>
      <c r="N7" s="20">
        <f>'[11]3'!$E7</f>
        <v>-51.6</v>
      </c>
      <c r="O7" s="29">
        <f>RANK(N7,$N$7:$N$19)</f>
        <v>12</v>
      </c>
      <c r="P7" s="19">
        <f>[2]Sheet1!$B6/10000</f>
        <v>282.361434451541</v>
      </c>
      <c r="Q7" s="38">
        <f>RANK(P7,$P$7:$P$19,0)</f>
        <v>1</v>
      </c>
      <c r="R7" s="20">
        <f>[2]Sheet1!$C6</f>
        <v>10.7</v>
      </c>
      <c r="S7" s="29">
        <f t="shared" ref="S7:S19" si="0">RANK(R7,$R$7:$R$19,0)</f>
        <v>3</v>
      </c>
      <c r="T7" s="39">
        <f>[8]Sheet1!$C11</f>
        <v>6.3221</v>
      </c>
      <c r="U7" s="41">
        <f t="shared" ref="U7:U19" si="1">RANK(T7,$T$7:$T$19,0)</f>
        <v>5</v>
      </c>
      <c r="V7" s="30">
        <f>[8]Sheet1!$D11</f>
        <v>10.3102317141262</v>
      </c>
      <c r="W7" s="42">
        <f t="shared" ref="W7:W19" si="2">RANK(V7,$V$7:$V$19,0)</f>
        <v>8</v>
      </c>
      <c r="X7" s="39">
        <f>[8]Sheet1!$F11</f>
        <v>4.8072</v>
      </c>
      <c r="Y7" s="41">
        <f t="shared" ref="Y7:Y19" si="3">RANK(X7,$X$7:$X$19,0)</f>
        <v>5</v>
      </c>
      <c r="Z7" s="30">
        <f>[8]Sheet1!$G11</f>
        <v>9.72586793271095</v>
      </c>
      <c r="AA7" s="46">
        <f t="shared" ref="AA7:AA19" si="4">RANK(Z7,$Z$7:$Z$19,0)</f>
        <v>9</v>
      </c>
      <c r="AB7" s="47">
        <f>'[15]1'!$C5</f>
        <v>33.1319</v>
      </c>
      <c r="AC7" s="51">
        <f>RANK(AB7,$AB$7:$AB$19)</f>
        <v>1</v>
      </c>
      <c r="AD7" s="52">
        <f>'[15]1'!$E5</f>
        <v>1.9854156598506</v>
      </c>
      <c r="AE7" s="51">
        <f>RANK(AD7,$AD$7:$AD$19)</f>
        <v>4</v>
      </c>
      <c r="AF7" s="53">
        <v>37.03</v>
      </c>
      <c r="AG7" s="51">
        <f>RANK(AF7,$AF$7:$AF$19,0)</f>
        <v>3</v>
      </c>
      <c r="AH7" s="57">
        <v>0.1</v>
      </c>
      <c r="AI7" s="51">
        <f>RANK(AH7,$AH$7:$AH$19,0)</f>
        <v>11</v>
      </c>
      <c r="AJ7" s="58">
        <f>[9]县市区!$E5</f>
        <v>24836.1900611669</v>
      </c>
      <c r="AK7" s="58">
        <f>RANK(AJ7,$AJ$7:$AJ$18,0)</f>
        <v>3</v>
      </c>
      <c r="AL7" s="64">
        <f>[9]县市区!$G5</f>
        <v>5.5</v>
      </c>
      <c r="AM7" s="58">
        <f t="shared" ref="AM7:AM15" si="5">RANK(AL7,$AL$7:$AL$18,0)</f>
        <v>2</v>
      </c>
      <c r="AN7" s="64" t="s">
        <v>41</v>
      </c>
      <c r="AO7" s="64" t="s">
        <v>41</v>
      </c>
      <c r="AP7" s="64" t="s">
        <v>41</v>
      </c>
      <c r="AQ7" s="64" t="s">
        <v>41</v>
      </c>
      <c r="AR7" s="58">
        <v>3</v>
      </c>
      <c r="AS7" s="58">
        <v>0</v>
      </c>
    </row>
    <row r="8" s="2" customFormat="true" ht="50" customHeight="true" spans="1:45">
      <c r="A8" s="18" t="s">
        <v>391</v>
      </c>
      <c r="B8" s="19">
        <v>7.882</v>
      </c>
      <c r="C8" s="18">
        <v>9</v>
      </c>
      <c r="D8" s="20">
        <v>2.3</v>
      </c>
      <c r="E8" s="18">
        <v>12</v>
      </c>
      <c r="F8" s="19">
        <v>5.05647</v>
      </c>
      <c r="G8" s="18">
        <f t="shared" ref="G8:G19" si="6">RANK(F8,$F$7:$F$19,0)</f>
        <v>12</v>
      </c>
      <c r="H8" s="20">
        <v>-6.83</v>
      </c>
      <c r="I8" s="18">
        <f t="shared" ref="I8:I19" si="7">RANK(H8,$H$7:$H$19,0)</f>
        <v>13</v>
      </c>
      <c r="J8" s="20">
        <f>[1]Sheet1!$G7</f>
        <v>-5.5</v>
      </c>
      <c r="K8" s="29">
        <f t="shared" ref="K8:K19" si="8">RANK(J8,$J$7:$J$19,0)</f>
        <v>10</v>
      </c>
      <c r="L8" s="20">
        <v>10.9</v>
      </c>
      <c r="M8" s="29">
        <f>RANK(L8,$L$7:$L$19,0)</f>
        <v>2</v>
      </c>
      <c r="N8" s="20">
        <f>'[11]3'!$E8</f>
        <v>35.9</v>
      </c>
      <c r="O8" s="29">
        <f>RANK(N8,$N$7:$N$19)</f>
        <v>3</v>
      </c>
      <c r="P8" s="19">
        <f>[2]Sheet1!$B7/10000</f>
        <v>24.0141661382002</v>
      </c>
      <c r="Q8" s="38">
        <f t="shared" ref="Q8:Q19" si="9">RANK(P8,$P$7:$P$19,0)</f>
        <v>11</v>
      </c>
      <c r="R8" s="20">
        <f>[2]Sheet1!$C7</f>
        <v>10.1</v>
      </c>
      <c r="S8" s="29">
        <f t="shared" si="0"/>
        <v>12</v>
      </c>
      <c r="T8" s="39">
        <f>[8]Sheet1!$C12</f>
        <v>2.8856</v>
      </c>
      <c r="U8" s="41">
        <f t="shared" si="1"/>
        <v>10</v>
      </c>
      <c r="V8" s="30">
        <f>[8]Sheet1!$D12</f>
        <v>7.8204984493517</v>
      </c>
      <c r="W8" s="42">
        <f t="shared" si="2"/>
        <v>10</v>
      </c>
      <c r="X8" s="39">
        <f>[8]Sheet1!$F12</f>
        <v>2.2356</v>
      </c>
      <c r="Y8" s="41">
        <f t="shared" si="3"/>
        <v>10</v>
      </c>
      <c r="Z8" s="30">
        <f>[8]Sheet1!$G12</f>
        <v>10.2801894238358</v>
      </c>
      <c r="AA8" s="46">
        <f t="shared" si="4"/>
        <v>8</v>
      </c>
      <c r="AB8" s="47">
        <f>'[13]3月销售面积'!$B7</f>
        <v>0</v>
      </c>
      <c r="AC8" s="51">
        <v>13</v>
      </c>
      <c r="AD8" s="52">
        <v>0</v>
      </c>
      <c r="AE8" s="51">
        <f t="shared" ref="AE8:AE19" si="10">RANK(AD8,$AD$7:$AD$19)</f>
        <v>6</v>
      </c>
      <c r="AF8" s="53">
        <v>9.26</v>
      </c>
      <c r="AG8" s="51">
        <f t="shared" ref="AG8:AG19" si="11">RANK(AF8,$AF$7:$AF$19,0)</f>
        <v>9</v>
      </c>
      <c r="AH8" s="57">
        <v>-10.7</v>
      </c>
      <c r="AI8" s="51">
        <f t="shared" ref="AI8:AI19" si="12">RANK(AH8,$AH$7:$AH$19,0)</f>
        <v>12</v>
      </c>
      <c r="AJ8" s="58">
        <f>[9]县市区!$E6</f>
        <v>26052.238687198</v>
      </c>
      <c r="AK8" s="58">
        <f t="shared" ref="AK8:AK18" si="13">RANK(AJ8,$AJ$7:$AJ$18,0)</f>
        <v>1</v>
      </c>
      <c r="AL8" s="64">
        <f>[9]县市区!$G6</f>
        <v>5</v>
      </c>
      <c r="AM8" s="58">
        <f t="shared" si="5"/>
        <v>8</v>
      </c>
      <c r="AN8" s="64" t="s">
        <v>41</v>
      </c>
      <c r="AO8" s="64" t="s">
        <v>41</v>
      </c>
      <c r="AP8" s="64" t="s">
        <v>41</v>
      </c>
      <c r="AQ8" s="64" t="s">
        <v>41</v>
      </c>
      <c r="AR8" s="58">
        <v>0</v>
      </c>
      <c r="AS8" s="58">
        <v>0</v>
      </c>
    </row>
    <row r="9" s="2" customFormat="true" ht="50" customHeight="true" spans="1:45">
      <c r="A9" s="18" t="s">
        <v>392</v>
      </c>
      <c r="B9" s="19">
        <v>25.4413</v>
      </c>
      <c r="C9" s="18">
        <v>7</v>
      </c>
      <c r="D9" s="20">
        <v>4.1</v>
      </c>
      <c r="E9" s="18">
        <v>3</v>
      </c>
      <c r="F9" s="19">
        <v>6.57143</v>
      </c>
      <c r="G9" s="18">
        <f t="shared" si="6"/>
        <v>10</v>
      </c>
      <c r="H9" s="20">
        <v>19.92</v>
      </c>
      <c r="I9" s="18">
        <f t="shared" si="7"/>
        <v>6</v>
      </c>
      <c r="J9" s="20">
        <f>[1]Sheet1!$G9</f>
        <v>-8.5</v>
      </c>
      <c r="K9" s="29">
        <f t="shared" si="8"/>
        <v>11</v>
      </c>
      <c r="L9" s="20">
        <v>7.8</v>
      </c>
      <c r="M9" s="29">
        <f t="shared" ref="M9:M19" si="14">RANK(L9,$L$7:$L$19,0)</f>
        <v>7</v>
      </c>
      <c r="N9" s="20">
        <f>'[11]3'!$E9</f>
        <v>63.3</v>
      </c>
      <c r="O9" s="29">
        <f t="shared" ref="O9:O19" si="15">RANK(N9,$N$7:$N$19)</f>
        <v>1</v>
      </c>
      <c r="P9" s="19">
        <f>[2]Sheet1!$B8/10000</f>
        <v>34.7003546771532</v>
      </c>
      <c r="Q9" s="38">
        <f t="shared" si="9"/>
        <v>9</v>
      </c>
      <c r="R9" s="20">
        <f>[2]Sheet1!$C8</f>
        <v>10.4</v>
      </c>
      <c r="S9" s="29">
        <f t="shared" si="0"/>
        <v>8</v>
      </c>
      <c r="T9" s="39">
        <f>[8]Sheet1!$C13</f>
        <v>2.484</v>
      </c>
      <c r="U9" s="41">
        <f t="shared" si="1"/>
        <v>11</v>
      </c>
      <c r="V9" s="30">
        <f>[8]Sheet1!$D13</f>
        <v>11.3352158128278</v>
      </c>
      <c r="W9" s="42">
        <f t="shared" si="2"/>
        <v>7</v>
      </c>
      <c r="X9" s="39">
        <f>[8]Sheet1!$F13</f>
        <v>1.7349</v>
      </c>
      <c r="Y9" s="41">
        <f t="shared" si="3"/>
        <v>11</v>
      </c>
      <c r="Z9" s="30">
        <f>[8]Sheet1!$G13</f>
        <v>10.348556163338</v>
      </c>
      <c r="AA9" s="46">
        <f t="shared" si="4"/>
        <v>7</v>
      </c>
      <c r="AB9" s="47">
        <f>'[15]1'!$C$7</f>
        <v>2.4515</v>
      </c>
      <c r="AC9" s="51">
        <f t="shared" ref="AC8:AC19" si="16">RANK(AB9,$AB$7:$AB$19)</f>
        <v>11</v>
      </c>
      <c r="AD9" s="52">
        <f>'[15]1'!$E7</f>
        <v>5.70455329423937</v>
      </c>
      <c r="AE9" s="51">
        <f t="shared" si="10"/>
        <v>3</v>
      </c>
      <c r="AF9" s="53">
        <v>8.84</v>
      </c>
      <c r="AG9" s="51">
        <f t="shared" si="11"/>
        <v>10</v>
      </c>
      <c r="AH9" s="57">
        <v>6.9</v>
      </c>
      <c r="AI9" s="51">
        <f t="shared" si="12"/>
        <v>7</v>
      </c>
      <c r="AJ9" s="58">
        <f>[9]县市区!$E7</f>
        <v>25308.9351893828</v>
      </c>
      <c r="AK9" s="58">
        <f t="shared" si="13"/>
        <v>2</v>
      </c>
      <c r="AL9" s="64">
        <f>[9]县市区!$G7</f>
        <v>5.4</v>
      </c>
      <c r="AM9" s="58">
        <f t="shared" si="5"/>
        <v>3</v>
      </c>
      <c r="AN9" s="58">
        <f>[9]县市区!$H7</f>
        <v>14243.9106069014</v>
      </c>
      <c r="AO9" s="58">
        <f>RANK(AN9,$AN$7:$AN$18,0)</f>
        <v>2</v>
      </c>
      <c r="AP9" s="64">
        <f>[9]县市区!$J7</f>
        <v>7.6</v>
      </c>
      <c r="AQ9" s="58">
        <f t="shared" ref="AQ9:AQ15" si="17">RANK(AP9,$AP$9:$AP$18,0)</f>
        <v>3</v>
      </c>
      <c r="AR9" s="58">
        <v>4</v>
      </c>
      <c r="AS9" s="58">
        <v>3</v>
      </c>
    </row>
    <row r="10" s="2" customFormat="true" ht="50" customHeight="true" spans="1:45">
      <c r="A10" s="18" t="s">
        <v>393</v>
      </c>
      <c r="B10" s="19">
        <v>44.8183</v>
      </c>
      <c r="C10" s="18">
        <v>3</v>
      </c>
      <c r="D10" s="20">
        <v>4.2</v>
      </c>
      <c r="E10" s="18">
        <v>2</v>
      </c>
      <c r="F10" s="19">
        <v>12.70178</v>
      </c>
      <c r="G10" s="18">
        <f t="shared" si="6"/>
        <v>7</v>
      </c>
      <c r="H10" s="20">
        <v>0.03</v>
      </c>
      <c r="I10" s="18">
        <f t="shared" si="7"/>
        <v>12</v>
      </c>
      <c r="J10" s="20">
        <f>[1]Sheet1!$G10</f>
        <v>6.7</v>
      </c>
      <c r="K10" s="29">
        <f t="shared" si="8"/>
        <v>7</v>
      </c>
      <c r="L10" s="20">
        <v>8.8</v>
      </c>
      <c r="M10" s="29">
        <f t="shared" si="14"/>
        <v>6</v>
      </c>
      <c r="N10" s="20">
        <f>'[11]3'!$E10</f>
        <v>5.9</v>
      </c>
      <c r="O10" s="29">
        <f t="shared" si="15"/>
        <v>8</v>
      </c>
      <c r="P10" s="19">
        <f>[2]Sheet1!$B9/10000</f>
        <v>86.3785341721456</v>
      </c>
      <c r="Q10" s="38">
        <f t="shared" si="9"/>
        <v>4</v>
      </c>
      <c r="R10" s="20">
        <f>[2]Sheet1!$C9</f>
        <v>10.5</v>
      </c>
      <c r="S10" s="29">
        <f t="shared" si="0"/>
        <v>5</v>
      </c>
      <c r="T10" s="39">
        <f>[8]Sheet1!$C20</f>
        <v>5.856</v>
      </c>
      <c r="U10" s="41">
        <f t="shared" si="1"/>
        <v>7</v>
      </c>
      <c r="V10" s="30">
        <f>[8]Sheet1!$D20</f>
        <v>24.9226699660815</v>
      </c>
      <c r="W10" s="42">
        <f t="shared" si="2"/>
        <v>3</v>
      </c>
      <c r="X10" s="39">
        <f>[8]Sheet1!$F20</f>
        <v>4.0534</v>
      </c>
      <c r="Y10" s="41">
        <f t="shared" si="3"/>
        <v>7</v>
      </c>
      <c r="Z10" s="30">
        <f>[8]Sheet1!$G20</f>
        <v>10.7637655417407</v>
      </c>
      <c r="AA10" s="46">
        <f t="shared" si="4"/>
        <v>6</v>
      </c>
      <c r="AB10" s="47">
        <f>'[15]1'!$C12</f>
        <v>11.4448</v>
      </c>
      <c r="AC10" s="51">
        <f t="shared" si="16"/>
        <v>6</v>
      </c>
      <c r="AD10" s="52">
        <f>'[15]1'!$E12</f>
        <v>-6.24703048970296</v>
      </c>
      <c r="AE10" s="51">
        <f t="shared" si="10"/>
        <v>9</v>
      </c>
      <c r="AF10" s="53">
        <v>10.49</v>
      </c>
      <c r="AG10" s="51">
        <f t="shared" si="11"/>
        <v>8</v>
      </c>
      <c r="AH10" s="57">
        <v>6.3</v>
      </c>
      <c r="AI10" s="51">
        <f t="shared" si="12"/>
        <v>8</v>
      </c>
      <c r="AJ10" s="58">
        <f>[9]县市区!$E8</f>
        <v>20818.7993108866</v>
      </c>
      <c r="AK10" s="58">
        <f t="shared" si="13"/>
        <v>5</v>
      </c>
      <c r="AL10" s="64">
        <f>[9]县市区!$G8</f>
        <v>5.3</v>
      </c>
      <c r="AM10" s="58">
        <f t="shared" si="5"/>
        <v>5</v>
      </c>
      <c r="AN10" s="58">
        <f>[9]县市区!$H8</f>
        <v>13404.7966241587</v>
      </c>
      <c r="AO10" s="58">
        <f t="shared" ref="AO10:AO18" si="18">RANK(AN10,$AN$7:$AN$18,0)</f>
        <v>4</v>
      </c>
      <c r="AP10" s="64">
        <f>[9]县市区!$J8</f>
        <v>7.5</v>
      </c>
      <c r="AQ10" s="58">
        <f t="shared" si="17"/>
        <v>4</v>
      </c>
      <c r="AR10" s="58">
        <v>28</v>
      </c>
      <c r="AS10" s="58">
        <v>5</v>
      </c>
    </row>
    <row r="11" s="2" customFormat="true" ht="50" customHeight="true" spans="1:45">
      <c r="A11" s="18" t="s">
        <v>394</v>
      </c>
      <c r="B11" s="19">
        <v>65.2744</v>
      </c>
      <c r="C11" s="18">
        <v>1</v>
      </c>
      <c r="D11" s="20">
        <v>4.1</v>
      </c>
      <c r="E11" s="18">
        <v>3</v>
      </c>
      <c r="F11" s="19">
        <v>12.88343</v>
      </c>
      <c r="G11" s="18">
        <f t="shared" si="6"/>
        <v>6</v>
      </c>
      <c r="H11" s="20">
        <v>25.67</v>
      </c>
      <c r="I11" s="18">
        <f t="shared" si="7"/>
        <v>4</v>
      </c>
      <c r="J11" s="20">
        <f>[1]Sheet1!$G11</f>
        <v>4.9</v>
      </c>
      <c r="K11" s="29">
        <f t="shared" si="8"/>
        <v>9</v>
      </c>
      <c r="L11" s="20">
        <v>-4.8</v>
      </c>
      <c r="M11" s="29">
        <f t="shared" si="14"/>
        <v>10</v>
      </c>
      <c r="N11" s="20">
        <f>'[11]3'!$E11</f>
        <v>-29.5</v>
      </c>
      <c r="O11" s="29">
        <f t="shared" si="15"/>
        <v>11</v>
      </c>
      <c r="P11" s="19">
        <f>[2]Sheet1!$B10/10000</f>
        <v>78.9302392167784</v>
      </c>
      <c r="Q11" s="38">
        <f t="shared" si="9"/>
        <v>5</v>
      </c>
      <c r="R11" s="20">
        <f>[2]Sheet1!$C10</f>
        <v>10.5</v>
      </c>
      <c r="S11" s="29">
        <f t="shared" si="0"/>
        <v>5</v>
      </c>
      <c r="T11" s="39">
        <f>[8]Sheet1!$C19</f>
        <v>4.655</v>
      </c>
      <c r="U11" s="41">
        <f t="shared" si="1"/>
        <v>9</v>
      </c>
      <c r="V11" s="30">
        <f>[8]Sheet1!$D19</f>
        <v>20.0299107833531</v>
      </c>
      <c r="W11" s="42">
        <f t="shared" si="2"/>
        <v>4</v>
      </c>
      <c r="X11" s="39">
        <f>[8]Sheet1!$F19</f>
        <v>3.0626</v>
      </c>
      <c r="Y11" s="41">
        <f t="shared" si="3"/>
        <v>9</v>
      </c>
      <c r="Z11" s="30">
        <f>[8]Sheet1!$G19</f>
        <v>7.59933949337737</v>
      </c>
      <c r="AA11" s="46">
        <f t="shared" si="4"/>
        <v>11</v>
      </c>
      <c r="AB11" s="47">
        <f>'[15]1'!$C13</f>
        <v>11.205</v>
      </c>
      <c r="AC11" s="51">
        <f t="shared" si="16"/>
        <v>7</v>
      </c>
      <c r="AD11" s="52">
        <f>'[15]1'!$E13</f>
        <v>0.299870205433479</v>
      </c>
      <c r="AE11" s="51">
        <f t="shared" si="10"/>
        <v>5</v>
      </c>
      <c r="AF11" s="53">
        <v>6.44</v>
      </c>
      <c r="AG11" s="51">
        <f t="shared" si="11"/>
        <v>12</v>
      </c>
      <c r="AH11" s="57">
        <v>10.8</v>
      </c>
      <c r="AI11" s="51">
        <f t="shared" si="12"/>
        <v>4</v>
      </c>
      <c r="AJ11" s="58">
        <f>[9]县市区!$E9</f>
        <v>20807.9974923022</v>
      </c>
      <c r="AK11" s="58">
        <f t="shared" si="13"/>
        <v>6</v>
      </c>
      <c r="AL11" s="64">
        <f>[9]县市区!$G9</f>
        <v>5.3</v>
      </c>
      <c r="AM11" s="58">
        <f t="shared" si="5"/>
        <v>5</v>
      </c>
      <c r="AN11" s="58">
        <f>[9]县市区!$H9</f>
        <v>11868.0217458414</v>
      </c>
      <c r="AO11" s="58">
        <f t="shared" si="18"/>
        <v>7</v>
      </c>
      <c r="AP11" s="64">
        <f>[9]县市区!$J9</f>
        <v>7.1</v>
      </c>
      <c r="AQ11" s="58">
        <f t="shared" si="17"/>
        <v>7</v>
      </c>
      <c r="AR11" s="58">
        <v>4</v>
      </c>
      <c r="AS11" s="58">
        <v>0</v>
      </c>
    </row>
    <row r="12" s="2" customFormat="true" ht="50" customHeight="true" spans="1:45">
      <c r="A12" s="18" t="s">
        <v>395</v>
      </c>
      <c r="B12" s="19">
        <v>49.9726</v>
      </c>
      <c r="C12" s="18">
        <v>2</v>
      </c>
      <c r="D12" s="20">
        <v>3.8</v>
      </c>
      <c r="E12" s="18">
        <v>6</v>
      </c>
      <c r="F12" s="19">
        <v>10.6062</v>
      </c>
      <c r="G12" s="18">
        <f t="shared" si="6"/>
        <v>8</v>
      </c>
      <c r="H12" s="20">
        <v>32.82</v>
      </c>
      <c r="I12" s="18">
        <f t="shared" si="7"/>
        <v>2</v>
      </c>
      <c r="J12" s="20">
        <f>[1]Sheet1!$G12</f>
        <v>7.8</v>
      </c>
      <c r="K12" s="29">
        <f t="shared" si="8"/>
        <v>2</v>
      </c>
      <c r="L12" s="20">
        <v>9.6</v>
      </c>
      <c r="M12" s="29">
        <f t="shared" si="14"/>
        <v>3</v>
      </c>
      <c r="N12" s="20">
        <f>'[11]3'!$E12</f>
        <v>31.8</v>
      </c>
      <c r="O12" s="29">
        <f t="shared" si="15"/>
        <v>4</v>
      </c>
      <c r="P12" s="19">
        <f>[2]Sheet1!$B11/10000</f>
        <v>73.3163946293971</v>
      </c>
      <c r="Q12" s="38">
        <f t="shared" si="9"/>
        <v>6</v>
      </c>
      <c r="R12" s="20">
        <f>[2]Sheet1!$C11</f>
        <v>10.5</v>
      </c>
      <c r="S12" s="29">
        <f t="shared" si="0"/>
        <v>5</v>
      </c>
      <c r="T12" s="39">
        <f>[8]Sheet1!$C17</f>
        <v>13.7214</v>
      </c>
      <c r="U12" s="41">
        <f t="shared" si="1"/>
        <v>1</v>
      </c>
      <c r="V12" s="30">
        <f>[8]Sheet1!$D17</f>
        <v>-6.92812762840165</v>
      </c>
      <c r="W12" s="42">
        <f t="shared" si="2"/>
        <v>13</v>
      </c>
      <c r="X12" s="39">
        <f>[8]Sheet1!$F17</f>
        <v>5.9582</v>
      </c>
      <c r="Y12" s="41">
        <f t="shared" si="3"/>
        <v>3</v>
      </c>
      <c r="Z12" s="30">
        <f>[8]Sheet1!$G17</f>
        <v>7.92276481669323</v>
      </c>
      <c r="AA12" s="46">
        <f t="shared" si="4"/>
        <v>10</v>
      </c>
      <c r="AB12" s="47">
        <f>'[15]1'!$C14</f>
        <v>26.1482</v>
      </c>
      <c r="AC12" s="51">
        <f t="shared" si="16"/>
        <v>2</v>
      </c>
      <c r="AD12" s="52">
        <f>'[15]1'!$E14</f>
        <v>-14.191954162551</v>
      </c>
      <c r="AE12" s="51">
        <f t="shared" si="10"/>
        <v>10</v>
      </c>
      <c r="AF12" s="53">
        <v>28.06</v>
      </c>
      <c r="AG12" s="51">
        <f t="shared" si="11"/>
        <v>4</v>
      </c>
      <c r="AH12" s="57">
        <v>8</v>
      </c>
      <c r="AI12" s="51">
        <f t="shared" si="12"/>
        <v>6</v>
      </c>
      <c r="AJ12" s="58">
        <f>[9]县市区!$E10</f>
        <v>20610.5907007463</v>
      </c>
      <c r="AK12" s="58">
        <f t="shared" si="13"/>
        <v>7</v>
      </c>
      <c r="AL12" s="64">
        <f>[9]县市区!$G10</f>
        <v>4.9</v>
      </c>
      <c r="AM12" s="58">
        <f t="shared" si="5"/>
        <v>9</v>
      </c>
      <c r="AN12" s="58">
        <f>[9]县市区!$H10</f>
        <v>13683.526865632</v>
      </c>
      <c r="AO12" s="58">
        <f t="shared" si="18"/>
        <v>3</v>
      </c>
      <c r="AP12" s="64">
        <f>[9]县市区!$J10</f>
        <v>7</v>
      </c>
      <c r="AQ12" s="58">
        <f t="shared" si="17"/>
        <v>8</v>
      </c>
      <c r="AR12" s="58">
        <v>32</v>
      </c>
      <c r="AS12" s="58">
        <v>2</v>
      </c>
    </row>
    <row r="13" s="2" customFormat="true" ht="50" customHeight="true" spans="1:45">
      <c r="A13" s="18" t="s">
        <v>396</v>
      </c>
      <c r="B13" s="19">
        <v>39.6777</v>
      </c>
      <c r="C13" s="18">
        <v>4</v>
      </c>
      <c r="D13" s="20">
        <v>4.1</v>
      </c>
      <c r="E13" s="18">
        <v>3</v>
      </c>
      <c r="F13" s="19">
        <v>16.14675</v>
      </c>
      <c r="G13" s="18">
        <f t="shared" si="6"/>
        <v>5</v>
      </c>
      <c r="H13" s="20">
        <v>26.01</v>
      </c>
      <c r="I13" s="18">
        <f t="shared" si="7"/>
        <v>3</v>
      </c>
      <c r="J13" s="20">
        <f>[1]Sheet1!$G13</f>
        <v>7.4</v>
      </c>
      <c r="K13" s="29">
        <f t="shared" si="8"/>
        <v>3</v>
      </c>
      <c r="L13" s="20">
        <v>-15.2</v>
      </c>
      <c r="M13" s="29">
        <f t="shared" si="14"/>
        <v>13</v>
      </c>
      <c r="N13" s="20">
        <f>'[11]3'!$E13</f>
        <v>-25.1</v>
      </c>
      <c r="O13" s="29">
        <f t="shared" si="15"/>
        <v>10</v>
      </c>
      <c r="P13" s="19">
        <f>[2]Sheet1!$B12/10000</f>
        <v>88.4380416642427</v>
      </c>
      <c r="Q13" s="38">
        <f t="shared" si="9"/>
        <v>3</v>
      </c>
      <c r="R13" s="20">
        <f>[2]Sheet1!$C12</f>
        <v>10.7</v>
      </c>
      <c r="S13" s="29">
        <f t="shared" si="0"/>
        <v>3</v>
      </c>
      <c r="T13" s="39">
        <f>[8]Sheet1!$C16</f>
        <v>8.6003</v>
      </c>
      <c r="U13" s="41">
        <f t="shared" si="1"/>
        <v>2</v>
      </c>
      <c r="V13" s="30">
        <f>[8]Sheet1!$D16</f>
        <v>9.53842626792674</v>
      </c>
      <c r="W13" s="42">
        <f t="shared" si="2"/>
        <v>9</v>
      </c>
      <c r="X13" s="39">
        <f>[8]Sheet1!$F16</f>
        <v>6.1333</v>
      </c>
      <c r="Y13" s="41">
        <f t="shared" si="3"/>
        <v>2</v>
      </c>
      <c r="Z13" s="30">
        <f>[8]Sheet1!$G16</f>
        <v>10.9738003908229</v>
      </c>
      <c r="AA13" s="46">
        <f t="shared" si="4"/>
        <v>4</v>
      </c>
      <c r="AB13" s="47">
        <f>'[15]1'!$C15</f>
        <v>9.1103</v>
      </c>
      <c r="AC13" s="51">
        <f t="shared" si="16"/>
        <v>8</v>
      </c>
      <c r="AD13" s="52">
        <f>'[15]1'!$E15</f>
        <v>-55.2413986233867</v>
      </c>
      <c r="AE13" s="51">
        <f t="shared" si="10"/>
        <v>12</v>
      </c>
      <c r="AF13" s="53">
        <v>18.6</v>
      </c>
      <c r="AG13" s="51">
        <f t="shared" si="11"/>
        <v>7</v>
      </c>
      <c r="AH13" s="57">
        <v>19.8</v>
      </c>
      <c r="AI13" s="51">
        <f t="shared" si="12"/>
        <v>1</v>
      </c>
      <c r="AJ13" s="58">
        <f>[9]县市区!$E11</f>
        <v>15144.2782859817</v>
      </c>
      <c r="AK13" s="58">
        <f t="shared" si="13"/>
        <v>10</v>
      </c>
      <c r="AL13" s="64">
        <f>[9]县市区!$G11</f>
        <v>5.6</v>
      </c>
      <c r="AM13" s="58">
        <f t="shared" si="5"/>
        <v>1</v>
      </c>
      <c r="AN13" s="58">
        <f>[9]县市区!$H11</f>
        <v>9227.69018131505</v>
      </c>
      <c r="AO13" s="58">
        <f t="shared" si="18"/>
        <v>8</v>
      </c>
      <c r="AP13" s="64">
        <f>[9]县市区!$J11</f>
        <v>8</v>
      </c>
      <c r="AQ13" s="58">
        <f t="shared" si="17"/>
        <v>1</v>
      </c>
      <c r="AR13" s="58">
        <v>37</v>
      </c>
      <c r="AS13" s="58">
        <v>9</v>
      </c>
    </row>
    <row r="14" s="2" customFormat="true" ht="50" customHeight="true" spans="1:45">
      <c r="A14" s="18" t="s">
        <v>397</v>
      </c>
      <c r="B14" s="19">
        <v>35.9206</v>
      </c>
      <c r="C14" s="18">
        <v>5</v>
      </c>
      <c r="D14" s="20">
        <v>3.6</v>
      </c>
      <c r="E14" s="18">
        <v>7</v>
      </c>
      <c r="F14" s="19">
        <v>6.26482</v>
      </c>
      <c r="G14" s="18">
        <f t="shared" si="6"/>
        <v>11</v>
      </c>
      <c r="H14" s="20">
        <v>19.6</v>
      </c>
      <c r="I14" s="18">
        <f t="shared" si="7"/>
        <v>7</v>
      </c>
      <c r="J14" s="20">
        <f>[1]Sheet1!$G14</f>
        <v>7.3</v>
      </c>
      <c r="K14" s="29">
        <f t="shared" si="8"/>
        <v>4</v>
      </c>
      <c r="L14" s="20">
        <v>3.2</v>
      </c>
      <c r="M14" s="29">
        <f t="shared" si="14"/>
        <v>8</v>
      </c>
      <c r="N14" s="20">
        <f>'[11]3'!$E14</f>
        <v>17.7</v>
      </c>
      <c r="O14" s="29">
        <f t="shared" si="15"/>
        <v>5</v>
      </c>
      <c r="P14" s="19">
        <f>[2]Sheet1!$B13/10000</f>
        <v>71.2175588355082</v>
      </c>
      <c r="Q14" s="38">
        <f t="shared" si="9"/>
        <v>7</v>
      </c>
      <c r="R14" s="20">
        <f>[2]Sheet1!$C13</f>
        <v>10.8</v>
      </c>
      <c r="S14" s="29">
        <f t="shared" si="0"/>
        <v>2</v>
      </c>
      <c r="T14" s="39">
        <f>[8]Sheet1!$C15</f>
        <v>7.838</v>
      </c>
      <c r="U14" s="41">
        <f t="shared" si="1"/>
        <v>3</v>
      </c>
      <c r="V14" s="30">
        <f>[8]Sheet1!$D15</f>
        <v>16.1977051027367</v>
      </c>
      <c r="W14" s="42">
        <f t="shared" si="2"/>
        <v>6</v>
      </c>
      <c r="X14" s="39">
        <f>[8]Sheet1!$F15</f>
        <v>6.1453</v>
      </c>
      <c r="Y14" s="41">
        <f t="shared" si="3"/>
        <v>1</v>
      </c>
      <c r="Z14" s="30">
        <f>[8]Sheet1!$G15</f>
        <v>11.0964476181868</v>
      </c>
      <c r="AA14" s="46">
        <f t="shared" si="4"/>
        <v>3</v>
      </c>
      <c r="AB14" s="47">
        <f>'[15]1'!$C16</f>
        <v>18.8188</v>
      </c>
      <c r="AC14" s="51">
        <f t="shared" si="16"/>
        <v>3</v>
      </c>
      <c r="AD14" s="52">
        <f>'[15]1'!$E16</f>
        <v>-1.00422415924501</v>
      </c>
      <c r="AE14" s="51">
        <f t="shared" si="10"/>
        <v>7</v>
      </c>
      <c r="AF14" s="53">
        <v>22.38</v>
      </c>
      <c r="AG14" s="51">
        <f t="shared" si="11"/>
        <v>5</v>
      </c>
      <c r="AH14" s="57">
        <v>5.9</v>
      </c>
      <c r="AI14" s="51">
        <f t="shared" si="12"/>
        <v>10</v>
      </c>
      <c r="AJ14" s="58">
        <f>[9]县市区!$E13</f>
        <v>20335.6296863522</v>
      </c>
      <c r="AK14" s="58">
        <f t="shared" si="13"/>
        <v>8</v>
      </c>
      <c r="AL14" s="64">
        <f>[9]县市区!$G13</f>
        <v>4.8</v>
      </c>
      <c r="AM14" s="58">
        <f t="shared" si="5"/>
        <v>10</v>
      </c>
      <c r="AN14" s="58">
        <f>[9]县市区!$H13</f>
        <v>13301.024063137</v>
      </c>
      <c r="AO14" s="58">
        <f t="shared" si="18"/>
        <v>5</v>
      </c>
      <c r="AP14" s="64">
        <f>[9]县市区!$J13</f>
        <v>7.7</v>
      </c>
      <c r="AQ14" s="58">
        <f t="shared" si="17"/>
        <v>2</v>
      </c>
      <c r="AR14" s="58">
        <v>9</v>
      </c>
      <c r="AS14" s="58">
        <v>4</v>
      </c>
    </row>
    <row r="15" s="2" customFormat="true" ht="50" customHeight="true" spans="1:45">
      <c r="A15" s="18" t="s">
        <v>398</v>
      </c>
      <c r="B15" s="19">
        <v>30.0181</v>
      </c>
      <c r="C15" s="18">
        <v>6</v>
      </c>
      <c r="D15" s="20">
        <v>3</v>
      </c>
      <c r="E15" s="18">
        <v>8</v>
      </c>
      <c r="F15" s="19">
        <v>7.5591</v>
      </c>
      <c r="G15" s="18">
        <f t="shared" si="6"/>
        <v>9</v>
      </c>
      <c r="H15" s="20">
        <v>15.23</v>
      </c>
      <c r="I15" s="18">
        <f t="shared" si="7"/>
        <v>8</v>
      </c>
      <c r="J15" s="20">
        <f>[1]Sheet1!$G15</f>
        <v>7.1</v>
      </c>
      <c r="K15" s="29">
        <f t="shared" si="8"/>
        <v>6</v>
      </c>
      <c r="L15" s="20">
        <v>-7</v>
      </c>
      <c r="M15" s="29">
        <f t="shared" si="14"/>
        <v>11</v>
      </c>
      <c r="N15" s="20">
        <f>'[11]3'!$E15</f>
        <v>-9.5</v>
      </c>
      <c r="O15" s="29">
        <f t="shared" si="15"/>
        <v>9</v>
      </c>
      <c r="P15" s="19">
        <f>[2]Sheet1!$B14/10000</f>
        <v>55.3843687286605</v>
      </c>
      <c r="Q15" s="38">
        <f t="shared" si="9"/>
        <v>8</v>
      </c>
      <c r="R15" s="20">
        <f>[2]Sheet1!$C14</f>
        <v>10.4</v>
      </c>
      <c r="S15" s="29">
        <f t="shared" si="0"/>
        <v>8</v>
      </c>
      <c r="T15" s="39">
        <f>[8]Sheet1!$C18</f>
        <v>6.134</v>
      </c>
      <c r="U15" s="41">
        <f t="shared" si="1"/>
        <v>6</v>
      </c>
      <c r="V15" s="30">
        <f>[8]Sheet1!$D18</f>
        <v>1.89707299245822</v>
      </c>
      <c r="W15" s="42">
        <f t="shared" si="2"/>
        <v>12</v>
      </c>
      <c r="X15" s="39">
        <f>[8]Sheet1!$F18</f>
        <v>4.0269</v>
      </c>
      <c r="Y15" s="41">
        <f t="shared" si="3"/>
        <v>8</v>
      </c>
      <c r="Z15" s="30">
        <f>[8]Sheet1!$G18</f>
        <v>1.11741663318601</v>
      </c>
      <c r="AA15" s="46">
        <f t="shared" si="4"/>
        <v>12</v>
      </c>
      <c r="AB15" s="47">
        <f>'[15]1'!$C17</f>
        <v>5.4746</v>
      </c>
      <c r="AC15" s="51">
        <f t="shared" si="16"/>
        <v>9</v>
      </c>
      <c r="AD15" s="52">
        <f>'[15]1'!$E17</f>
        <v>-61.552885324419</v>
      </c>
      <c r="AE15" s="51">
        <f t="shared" si="10"/>
        <v>13</v>
      </c>
      <c r="AF15" s="53">
        <v>8.73</v>
      </c>
      <c r="AG15" s="51">
        <f t="shared" si="11"/>
        <v>11</v>
      </c>
      <c r="AH15" s="57">
        <v>12.2</v>
      </c>
      <c r="AI15" s="51">
        <f t="shared" si="12"/>
        <v>3</v>
      </c>
      <c r="AJ15" s="58">
        <f>[9]县市区!$E14</f>
        <v>19539.9643495656</v>
      </c>
      <c r="AK15" s="58">
        <f t="shared" si="13"/>
        <v>9</v>
      </c>
      <c r="AL15" s="64">
        <f>[9]县市区!$G14</f>
        <v>5.4</v>
      </c>
      <c r="AM15" s="58">
        <f t="shared" si="5"/>
        <v>3</v>
      </c>
      <c r="AN15" s="58">
        <f>[9]县市区!$H14</f>
        <v>12956.0301216499</v>
      </c>
      <c r="AO15" s="58">
        <f t="shared" si="18"/>
        <v>6</v>
      </c>
      <c r="AP15" s="64">
        <f>[9]县市区!$J14</f>
        <v>7.5</v>
      </c>
      <c r="AQ15" s="58">
        <f t="shared" si="17"/>
        <v>4</v>
      </c>
      <c r="AR15" s="58">
        <v>18</v>
      </c>
      <c r="AS15" s="58">
        <v>1</v>
      </c>
    </row>
    <row r="16" s="2" customFormat="true" ht="50" customHeight="true" spans="1:45">
      <c r="A16" s="18" t="s">
        <v>420</v>
      </c>
      <c r="B16" s="19">
        <v>4.5019</v>
      </c>
      <c r="C16" s="18">
        <v>10</v>
      </c>
      <c r="D16" s="20">
        <v>2.6</v>
      </c>
      <c r="E16" s="18">
        <v>9</v>
      </c>
      <c r="F16" s="19">
        <f>[14]亿元!$B$15</f>
        <v>26.07147</v>
      </c>
      <c r="G16" s="18">
        <f t="shared" si="6"/>
        <v>3</v>
      </c>
      <c r="H16" s="20">
        <f>[14]亿元!$D$15</f>
        <v>0.85</v>
      </c>
      <c r="I16" s="18">
        <f t="shared" si="7"/>
        <v>11</v>
      </c>
      <c r="J16" s="20">
        <f>[1]Sheet1!$G16</f>
        <v>7.2</v>
      </c>
      <c r="K16" s="29">
        <f t="shared" si="8"/>
        <v>5</v>
      </c>
      <c r="L16" s="20">
        <v>8.9</v>
      </c>
      <c r="M16" s="29">
        <f t="shared" si="14"/>
        <v>4</v>
      </c>
      <c r="N16" s="20">
        <f>'[11]3'!$E16</f>
        <v>12.7</v>
      </c>
      <c r="O16" s="29">
        <f t="shared" si="15"/>
        <v>7</v>
      </c>
      <c r="P16" s="19">
        <f>[2]Sheet1!$B15/10000</f>
        <v>117.8295134873</v>
      </c>
      <c r="Q16" s="38">
        <f t="shared" si="9"/>
        <v>2</v>
      </c>
      <c r="R16" s="20">
        <f>[2]Sheet1!$C15</f>
        <v>10.3</v>
      </c>
      <c r="S16" s="29">
        <f t="shared" si="0"/>
        <v>10</v>
      </c>
      <c r="T16" s="39">
        <f>[8]Sheet1!$C8</f>
        <v>7.4309</v>
      </c>
      <c r="U16" s="41">
        <f t="shared" si="1"/>
        <v>4</v>
      </c>
      <c r="V16" s="30">
        <f>[8]Sheet1!$D8</f>
        <v>41.7542587894164</v>
      </c>
      <c r="W16" s="42">
        <f t="shared" si="2"/>
        <v>1</v>
      </c>
      <c r="X16" s="39">
        <f>[8]Sheet1!$F8</f>
        <v>5.6205</v>
      </c>
      <c r="Y16" s="41">
        <f t="shared" si="3"/>
        <v>4</v>
      </c>
      <c r="Z16" s="30">
        <f>[8]Sheet1!$G8</f>
        <v>10.9345702161255</v>
      </c>
      <c r="AA16" s="46">
        <f t="shared" si="4"/>
        <v>5</v>
      </c>
      <c r="AB16" s="47">
        <f>'[15]1'!$C8</f>
        <v>13.0921</v>
      </c>
      <c r="AC16" s="51">
        <f t="shared" si="16"/>
        <v>5</v>
      </c>
      <c r="AD16" s="52">
        <f>'[15]1'!$E8</f>
        <v>-4.53478197462447</v>
      </c>
      <c r="AE16" s="51">
        <f t="shared" si="10"/>
        <v>8</v>
      </c>
      <c r="AF16" s="53">
        <v>66.33</v>
      </c>
      <c r="AG16" s="51">
        <f t="shared" si="11"/>
        <v>1</v>
      </c>
      <c r="AH16" s="57">
        <v>6.3</v>
      </c>
      <c r="AI16" s="51">
        <f t="shared" si="12"/>
        <v>8</v>
      </c>
      <c r="AJ16" s="58" t="s">
        <v>41</v>
      </c>
      <c r="AK16" s="58" t="s">
        <v>41</v>
      </c>
      <c r="AL16" s="58" t="s">
        <v>41</v>
      </c>
      <c r="AM16" s="58" t="s">
        <v>41</v>
      </c>
      <c r="AN16" s="58" t="s">
        <v>41</v>
      </c>
      <c r="AO16" s="58" t="s">
        <v>41</v>
      </c>
      <c r="AP16" s="58" t="s">
        <v>41</v>
      </c>
      <c r="AQ16" s="58" t="s">
        <v>41</v>
      </c>
      <c r="AR16" s="58">
        <v>3</v>
      </c>
      <c r="AS16" s="58">
        <v>2</v>
      </c>
    </row>
    <row r="17" s="2" customFormat="true" ht="50" customHeight="true" spans="1:45">
      <c r="A17" s="18" t="s">
        <v>400</v>
      </c>
      <c r="B17" s="19">
        <v>0.3503</v>
      </c>
      <c r="C17" s="18">
        <v>12</v>
      </c>
      <c r="D17" s="20">
        <v>2.5</v>
      </c>
      <c r="E17" s="18">
        <v>10</v>
      </c>
      <c r="F17" s="19">
        <f>[14]亿元!$B$14</f>
        <v>19.91006</v>
      </c>
      <c r="G17" s="18">
        <f t="shared" si="6"/>
        <v>4</v>
      </c>
      <c r="H17" s="20">
        <f>[14]亿元!$D$14</f>
        <v>5.91</v>
      </c>
      <c r="I17" s="18">
        <f t="shared" si="7"/>
        <v>10</v>
      </c>
      <c r="J17" s="20">
        <f>[1]Sheet1!$G17</f>
        <v>5</v>
      </c>
      <c r="K17" s="29">
        <f t="shared" si="8"/>
        <v>8</v>
      </c>
      <c r="L17" s="20">
        <v>-1.8</v>
      </c>
      <c r="M17" s="29">
        <f t="shared" si="14"/>
        <v>9</v>
      </c>
      <c r="N17" s="20">
        <f>'[11]3'!$E17</f>
        <v>-54.4</v>
      </c>
      <c r="O17" s="29">
        <f t="shared" si="15"/>
        <v>13</v>
      </c>
      <c r="P17" s="19">
        <f>[2]Sheet1!$B16/10000</f>
        <v>26.1319747744744</v>
      </c>
      <c r="Q17" s="38">
        <f t="shared" si="9"/>
        <v>10</v>
      </c>
      <c r="R17" s="20">
        <f>[2]Sheet1!$C16</f>
        <v>10.2</v>
      </c>
      <c r="S17" s="29">
        <f t="shared" si="0"/>
        <v>11</v>
      </c>
      <c r="T17" s="39">
        <f>[8]Sheet1!$C9</f>
        <v>1.6499</v>
      </c>
      <c r="U17" s="41">
        <f t="shared" si="1"/>
        <v>12</v>
      </c>
      <c r="V17" s="30">
        <f>[8]Sheet1!$D9</f>
        <v>27.8793985428616</v>
      </c>
      <c r="W17" s="42">
        <f t="shared" si="2"/>
        <v>2</v>
      </c>
      <c r="X17" s="39">
        <f>[8]Sheet1!$F9</f>
        <v>1.3138</v>
      </c>
      <c r="Y17" s="41">
        <f t="shared" si="3"/>
        <v>12</v>
      </c>
      <c r="Z17" s="30">
        <f>[8]Sheet1!$G9</f>
        <v>30.8044603743529</v>
      </c>
      <c r="AA17" s="46">
        <f t="shared" si="4"/>
        <v>1</v>
      </c>
      <c r="AB17" s="47">
        <f>'[15]1'!$C9</f>
        <v>18.2281</v>
      </c>
      <c r="AC17" s="51">
        <f t="shared" si="16"/>
        <v>4</v>
      </c>
      <c r="AD17" s="52">
        <f>'[15]1'!$E9</f>
        <v>104.433403615809</v>
      </c>
      <c r="AE17" s="51">
        <f t="shared" si="10"/>
        <v>1</v>
      </c>
      <c r="AF17" s="53">
        <v>19.5</v>
      </c>
      <c r="AG17" s="51">
        <f t="shared" si="11"/>
        <v>6</v>
      </c>
      <c r="AH17" s="57">
        <v>8.9</v>
      </c>
      <c r="AI17" s="51">
        <f t="shared" si="12"/>
        <v>5</v>
      </c>
      <c r="AJ17" s="58" t="s">
        <v>41</v>
      </c>
      <c r="AK17" s="58" t="s">
        <v>41</v>
      </c>
      <c r="AL17" s="58" t="s">
        <v>41</v>
      </c>
      <c r="AM17" s="58" t="s">
        <v>41</v>
      </c>
      <c r="AN17" s="58" t="s">
        <v>41</v>
      </c>
      <c r="AO17" s="58" t="s">
        <v>41</v>
      </c>
      <c r="AP17" s="58" t="s">
        <v>41</v>
      </c>
      <c r="AQ17" s="58" t="s">
        <v>41</v>
      </c>
      <c r="AR17" s="58">
        <v>6</v>
      </c>
      <c r="AS17" s="58">
        <v>0</v>
      </c>
    </row>
    <row r="18" s="2" customFormat="true" ht="50" customHeight="true" spans="1:45">
      <c r="A18" s="18" t="s">
        <v>401</v>
      </c>
      <c r="B18" s="19">
        <v>9.0097</v>
      </c>
      <c r="C18" s="18">
        <v>8</v>
      </c>
      <c r="D18" s="20">
        <v>4.5</v>
      </c>
      <c r="E18" s="18">
        <v>1</v>
      </c>
      <c r="F18" s="19">
        <f>[14]亿元!$B$17</f>
        <v>3.00004</v>
      </c>
      <c r="G18" s="18">
        <f t="shared" si="6"/>
        <v>13</v>
      </c>
      <c r="H18" s="20">
        <f>[14]亿元!$D$17</f>
        <v>14.01</v>
      </c>
      <c r="I18" s="18">
        <f t="shared" si="7"/>
        <v>9</v>
      </c>
      <c r="J18" s="20">
        <f>[1]Sheet1!$G18</f>
        <v>-11.3</v>
      </c>
      <c r="K18" s="29">
        <f t="shared" si="8"/>
        <v>13</v>
      </c>
      <c r="L18" s="20">
        <v>-14.8</v>
      </c>
      <c r="M18" s="29">
        <f t="shared" si="14"/>
        <v>12</v>
      </c>
      <c r="N18" s="20">
        <f>'[11]3'!$E20</f>
        <v>41.5</v>
      </c>
      <c r="O18" s="29">
        <f t="shared" si="15"/>
        <v>2</v>
      </c>
      <c r="P18" s="19">
        <f>[2]Sheet1!$B17/10000</f>
        <v>11.5518992400646</v>
      </c>
      <c r="Q18" s="38">
        <f t="shared" si="9"/>
        <v>13</v>
      </c>
      <c r="R18" s="20">
        <f>[2]Sheet1!$C17</f>
        <v>10.9</v>
      </c>
      <c r="S18" s="29">
        <f t="shared" si="0"/>
        <v>1</v>
      </c>
      <c r="T18" s="39">
        <f>[8]Sheet1!$C7</f>
        <v>1.01</v>
      </c>
      <c r="U18" s="41">
        <f t="shared" si="1"/>
        <v>13</v>
      </c>
      <c r="V18" s="30">
        <f>[8]Sheet1!$D7</f>
        <v>6.87830687830689</v>
      </c>
      <c r="W18" s="42">
        <f t="shared" si="2"/>
        <v>11</v>
      </c>
      <c r="X18" s="39">
        <f>[8]Sheet1!$F7</f>
        <v>0.7299</v>
      </c>
      <c r="Y18" s="41">
        <f t="shared" si="3"/>
        <v>13</v>
      </c>
      <c r="Z18" s="30">
        <f>[8]Sheet1!$G7</f>
        <v>0.996264009962644</v>
      </c>
      <c r="AA18" s="46">
        <f t="shared" si="4"/>
        <v>13</v>
      </c>
      <c r="AB18" s="47">
        <f>'[15]1'!$C10</f>
        <v>0.463</v>
      </c>
      <c r="AC18" s="51">
        <f t="shared" si="16"/>
        <v>12</v>
      </c>
      <c r="AD18" s="52">
        <f>'[15]1'!$E10</f>
        <v>26.814571350315</v>
      </c>
      <c r="AE18" s="51">
        <f t="shared" si="10"/>
        <v>2</v>
      </c>
      <c r="AF18" s="53">
        <v>2.96</v>
      </c>
      <c r="AG18" s="51">
        <f t="shared" si="11"/>
        <v>13</v>
      </c>
      <c r="AH18" s="57">
        <v>-14.2</v>
      </c>
      <c r="AI18" s="51">
        <f t="shared" si="12"/>
        <v>13</v>
      </c>
      <c r="AJ18" s="58">
        <f>[9]县市区!$E12</f>
        <v>23254.8226370172</v>
      </c>
      <c r="AK18" s="58">
        <f t="shared" si="13"/>
        <v>4</v>
      </c>
      <c r="AL18" s="64">
        <f>[9]县市区!$G12</f>
        <v>5.1</v>
      </c>
      <c r="AM18" s="58">
        <f>RANK(AL18,$AL$7:$AL$18,0)</f>
        <v>7</v>
      </c>
      <c r="AN18" s="58">
        <f>[9]县市区!$H12</f>
        <v>16631.9987296409</v>
      </c>
      <c r="AO18" s="58">
        <f t="shared" si="18"/>
        <v>1</v>
      </c>
      <c r="AP18" s="64">
        <f>[9]县市区!$J12</f>
        <v>7.3</v>
      </c>
      <c r="AQ18" s="58">
        <f>RANK(AP18,$AP$9:$AP$18,0)</f>
        <v>6</v>
      </c>
      <c r="AR18" s="58">
        <v>1</v>
      </c>
      <c r="AS18" s="58">
        <v>1</v>
      </c>
    </row>
    <row r="19" s="2" customFormat="true" ht="50" customHeight="true" spans="1:45">
      <c r="A19" s="18" t="s">
        <v>402</v>
      </c>
      <c r="B19" s="20" t="s">
        <v>41</v>
      </c>
      <c r="C19" s="20" t="s">
        <v>41</v>
      </c>
      <c r="D19" s="20" t="s">
        <v>41</v>
      </c>
      <c r="E19" s="20" t="s">
        <v>41</v>
      </c>
      <c r="F19" s="19">
        <f>[14]亿元!$B$16</f>
        <v>43.43731</v>
      </c>
      <c r="G19" s="18">
        <f t="shared" si="6"/>
        <v>1</v>
      </c>
      <c r="H19" s="20">
        <f>[14]亿元!$D$16</f>
        <v>38.24</v>
      </c>
      <c r="I19" s="18">
        <f t="shared" si="7"/>
        <v>1</v>
      </c>
      <c r="J19" s="20">
        <f>[1]Sheet1!$G19</f>
        <v>11</v>
      </c>
      <c r="K19" s="29">
        <f t="shared" si="8"/>
        <v>1</v>
      </c>
      <c r="L19" s="30">
        <v>11</v>
      </c>
      <c r="M19" s="29">
        <f t="shared" si="14"/>
        <v>1</v>
      </c>
      <c r="N19" s="20">
        <f>'[11]3'!$E18</f>
        <v>15</v>
      </c>
      <c r="O19" s="29">
        <f t="shared" si="15"/>
        <v>6</v>
      </c>
      <c r="P19" s="19">
        <f>[2]Sheet1!$B18/10000</f>
        <v>19.8674763164646</v>
      </c>
      <c r="Q19" s="38">
        <f t="shared" si="9"/>
        <v>12</v>
      </c>
      <c r="R19" s="20">
        <f>[2]Sheet1!$C18</f>
        <v>9.9</v>
      </c>
      <c r="S19" s="29">
        <f t="shared" si="0"/>
        <v>13</v>
      </c>
      <c r="T19" s="39">
        <f>[8]Sheet1!$C10</f>
        <v>5.0103</v>
      </c>
      <c r="U19" s="41">
        <f t="shared" si="1"/>
        <v>8</v>
      </c>
      <c r="V19" s="30">
        <f>[8]Sheet1!$D10</f>
        <v>19.5290693513372</v>
      </c>
      <c r="W19" s="42">
        <f t="shared" si="2"/>
        <v>5</v>
      </c>
      <c r="X19" s="39">
        <f>[8]Sheet1!$F10</f>
        <v>4.423</v>
      </c>
      <c r="Y19" s="41">
        <f t="shared" si="3"/>
        <v>6</v>
      </c>
      <c r="Z19" s="30">
        <f>[8]Sheet1!$G10</f>
        <v>21.1747623352785</v>
      </c>
      <c r="AA19" s="46">
        <f t="shared" si="4"/>
        <v>2</v>
      </c>
      <c r="AB19" s="47">
        <f>'[15]1'!$C11</f>
        <v>3.138</v>
      </c>
      <c r="AC19" s="51">
        <f t="shared" si="16"/>
        <v>10</v>
      </c>
      <c r="AD19" s="52">
        <f>'[15]1'!$E11</f>
        <v>-14.6401175126489</v>
      </c>
      <c r="AE19" s="51">
        <f t="shared" si="10"/>
        <v>11</v>
      </c>
      <c r="AF19" s="53">
        <v>44.71</v>
      </c>
      <c r="AG19" s="51">
        <f t="shared" si="11"/>
        <v>2</v>
      </c>
      <c r="AH19" s="57">
        <v>19.7</v>
      </c>
      <c r="AI19" s="51">
        <f t="shared" si="12"/>
        <v>2</v>
      </c>
      <c r="AJ19" s="58" t="s">
        <v>41</v>
      </c>
      <c r="AK19" s="58" t="s">
        <v>41</v>
      </c>
      <c r="AL19" s="58" t="s">
        <v>41</v>
      </c>
      <c r="AM19" s="58" t="s">
        <v>41</v>
      </c>
      <c r="AN19" s="58" t="s">
        <v>41</v>
      </c>
      <c r="AO19" s="58" t="s">
        <v>41</v>
      </c>
      <c r="AP19" s="58" t="s">
        <v>41</v>
      </c>
      <c r="AQ19" s="58" t="s">
        <v>41</v>
      </c>
      <c r="AR19" s="58">
        <v>5</v>
      </c>
      <c r="AS19" s="58">
        <v>3</v>
      </c>
    </row>
    <row r="20" ht="32.75" customHeight="true" spans="1:35">
      <c r="A20" s="21" t="s">
        <v>421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48"/>
      <c r="AC20" s="48"/>
      <c r="AD20" s="48"/>
      <c r="AE20" s="48"/>
      <c r="AF20" s="48"/>
      <c r="AG20" s="48"/>
      <c r="AH20" s="48"/>
      <c r="AI20" s="48"/>
    </row>
    <row r="21" spans="12:15">
      <c r="L21" s="7"/>
      <c r="M21" s="7"/>
      <c r="N21" s="7"/>
      <c r="O21" s="7"/>
    </row>
    <row r="22" spans="12:15">
      <c r="L22" s="7"/>
      <c r="M22" s="7"/>
      <c r="N22" s="7"/>
      <c r="O22" s="7"/>
    </row>
    <row r="23" spans="12:15">
      <c r="L23" s="7"/>
      <c r="M23" s="7"/>
      <c r="N23" s="7"/>
      <c r="O23" s="7"/>
    </row>
    <row r="24" spans="12:15">
      <c r="L24" s="7"/>
      <c r="M24" s="7"/>
      <c r="N24" s="7"/>
      <c r="O24" s="7"/>
    </row>
    <row r="25" spans="12:15">
      <c r="L25" s="7"/>
      <c r="M25" s="7"/>
      <c r="N25" s="7"/>
      <c r="O25" s="7"/>
    </row>
    <row r="26" spans="12:15">
      <c r="L26" s="7"/>
      <c r="M26" s="7"/>
      <c r="N26" s="7"/>
      <c r="O26" s="7"/>
    </row>
    <row r="27" spans="12:15">
      <c r="L27" s="7"/>
      <c r="M27" s="7"/>
      <c r="N27" s="7"/>
      <c r="O27" s="7"/>
    </row>
    <row r="28" spans="12:15">
      <c r="L28" s="7"/>
      <c r="M28" s="7"/>
      <c r="N28" s="7"/>
      <c r="O28" s="7"/>
    </row>
    <row r="29" spans="12:15">
      <c r="L29" s="7"/>
      <c r="M29" s="7"/>
      <c r="N29" s="7"/>
      <c r="O29" s="7"/>
    </row>
    <row r="30" spans="12:15">
      <c r="L30" s="7"/>
      <c r="M30" s="7"/>
      <c r="N30" s="7"/>
      <c r="O30" s="7"/>
    </row>
    <row r="31" spans="12:15">
      <c r="L31" s="7"/>
      <c r="M31" s="7"/>
      <c r="N31" s="7"/>
      <c r="O31" s="7"/>
    </row>
    <row r="32" spans="12:15">
      <c r="L32" s="7"/>
      <c r="M32" s="7"/>
      <c r="N32" s="7"/>
      <c r="O32" s="7"/>
    </row>
    <row r="33" spans="12:15">
      <c r="L33" s="7"/>
      <c r="M33" s="7"/>
      <c r="N33" s="7"/>
      <c r="O33" s="7"/>
    </row>
    <row r="34" spans="12:15">
      <c r="L34" s="7"/>
      <c r="M34" s="7"/>
      <c r="N34" s="7"/>
      <c r="O34" s="7"/>
    </row>
    <row r="35" spans="12:15">
      <c r="L35" s="7"/>
      <c r="M35" s="7"/>
      <c r="N35" s="7"/>
      <c r="O35" s="7"/>
    </row>
    <row r="36" spans="12:15">
      <c r="L36" s="7"/>
      <c r="M36" s="7"/>
      <c r="N36" s="7"/>
      <c r="O36" s="7"/>
    </row>
    <row r="37" spans="12:15">
      <c r="L37" s="7"/>
      <c r="M37" s="7"/>
      <c r="N37" s="7"/>
      <c r="O37" s="7"/>
    </row>
    <row r="38" spans="12:15">
      <c r="L38" s="7"/>
      <c r="M38" s="7"/>
      <c r="N38" s="7"/>
      <c r="O38" s="7"/>
    </row>
    <row r="39" spans="12:15">
      <c r="L39" s="7"/>
      <c r="M39" s="7"/>
      <c r="N39" s="7"/>
      <c r="O39" s="7"/>
    </row>
    <row r="40" spans="12:15">
      <c r="L40" s="7"/>
      <c r="M40" s="7"/>
      <c r="N40" s="7"/>
      <c r="O40" s="7"/>
    </row>
    <row r="41" spans="12:15">
      <c r="L41" s="7"/>
      <c r="M41" s="7"/>
      <c r="N41" s="7"/>
      <c r="O41" s="7"/>
    </row>
    <row r="42" spans="12:15">
      <c r="L42" s="7"/>
      <c r="M42" s="7"/>
      <c r="N42" s="7"/>
      <c r="O42" s="7"/>
    </row>
    <row r="43" spans="12:15">
      <c r="L43" s="7"/>
      <c r="M43" s="7"/>
      <c r="N43" s="7"/>
      <c r="O43" s="7"/>
    </row>
    <row r="44" spans="12:15">
      <c r="L44" s="7"/>
      <c r="M44" s="7"/>
      <c r="N44" s="7"/>
      <c r="O44" s="7"/>
    </row>
    <row r="45" spans="12:15">
      <c r="L45" s="7"/>
      <c r="M45" s="7"/>
      <c r="N45" s="7"/>
      <c r="O45" s="7"/>
    </row>
  </sheetData>
  <mergeCells count="17">
    <mergeCell ref="A2:AS2"/>
    <mergeCell ref="N3:O3"/>
    <mergeCell ref="N4:O4"/>
    <mergeCell ref="A20:AA20"/>
    <mergeCell ref="A3:A4"/>
    <mergeCell ref="J3:K4"/>
    <mergeCell ref="L3:M4"/>
    <mergeCell ref="AR3:AS4"/>
    <mergeCell ref="P3:S4"/>
    <mergeCell ref="T3:W4"/>
    <mergeCell ref="X3:AA4"/>
    <mergeCell ref="AB3:AE4"/>
    <mergeCell ref="AF3:AI4"/>
    <mergeCell ref="AJ3:AM4"/>
    <mergeCell ref="AN3:AQ4"/>
    <mergeCell ref="B3:E4"/>
    <mergeCell ref="F3:I4"/>
  </mergeCells>
  <printOptions horizontalCentered="true"/>
  <pageMargins left="0.389583333333333" right="0.389583333333333" top="0.511805555555556" bottom="0.428472222222222" header="0.468055555555556" footer="0.511805555555556"/>
  <pageSetup paperSize="9" scale="17" orientation="portrait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岳阳市统计局</Company>
  <Application>Microsoft Excel</Application>
  <HeadingPairs>
    <vt:vector size="2" baseType="variant">
      <vt:variant>
        <vt:lpstr>工作表</vt:lpstr>
      </vt:variant>
      <vt:variant>
        <vt:i4>21</vt:i4>
      </vt:variant>
    </vt:vector>
  </HeadingPairs>
  <TitlesOfParts>
    <vt:vector size="21" baseType="lpstr">
      <vt:lpstr>发展目标</vt:lpstr>
      <vt:lpstr>主要经济指标</vt:lpstr>
      <vt:lpstr>GDP</vt:lpstr>
      <vt:lpstr>农业</vt:lpstr>
      <vt:lpstr>规模工业生产主要分类</vt:lpstr>
      <vt:lpstr>主要产业</vt:lpstr>
      <vt:lpstr>分县市区园区工业</vt:lpstr>
      <vt:lpstr>规模以上工业经济效益</vt:lpstr>
      <vt:lpstr>用电量</vt:lpstr>
      <vt:lpstr>固定资产投资</vt:lpstr>
      <vt:lpstr>固定资产投资2</vt:lpstr>
      <vt:lpstr>商品房建设与销售</vt:lpstr>
      <vt:lpstr>国内贸易、旅游</vt:lpstr>
      <vt:lpstr>热点商品</vt:lpstr>
      <vt:lpstr>规上服务业营业收入</vt:lpstr>
      <vt:lpstr>交通运输邮电</vt:lpstr>
      <vt:lpstr>财政金融</vt:lpstr>
      <vt:lpstr>人民生活和物价1</vt:lpstr>
      <vt:lpstr>调查单位</vt:lpstr>
      <vt:lpstr>县市1</vt:lpstr>
      <vt:lpstr>县市2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综合研究室</dc:creator>
  <cp:lastModifiedBy>xjkp</cp:lastModifiedBy>
  <cp:revision>1</cp:revision>
  <dcterms:created xsi:type="dcterms:W3CDTF">2003-02-12T02:46:00Z</dcterms:created>
  <cp:lastPrinted>2020-05-25T19:05:00Z</cp:lastPrinted>
  <dcterms:modified xsi:type="dcterms:W3CDTF">2023-08-04T17:42:19Z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2052-11.8.2.9864</vt:lpwstr>
  </property>
</Properties>
</file>